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aline.correa\Desktop\RECAPE NOVO\"/>
    </mc:Choice>
  </mc:AlternateContent>
  <xr:revisionPtr revIDLastSave="0" documentId="13_ncr:1_{BEF52EF2-CEC9-4F0C-9D24-7CB0C3A95BC9}" xr6:coauthVersionLast="47" xr6:coauthVersionMax="47" xr10:uidLastSave="{00000000-0000-0000-0000-000000000000}"/>
  <bookViews>
    <workbookView xWindow="-120" yWindow="-120" windowWidth="29040" windowHeight="15840" tabRatio="897" xr2:uid="{58F8E7E3-5DFC-4D54-961A-DED00F3284E4}"/>
  </bookViews>
  <sheets>
    <sheet name="RESUMO" sheetId="14" r:id="rId1"/>
    <sheet name="ORÇAMENTO" sheetId="1" r:id="rId2"/>
    <sheet name="CFF" sheetId="15" r:id="rId3"/>
    <sheet name="BDI_OK" sheetId="10" r:id="rId4"/>
    <sheet name="BDI DIFERENCIADO_OK" sheetId="11" r:id="rId5"/>
    <sheet name="Composição Direta" sheetId="16" r:id="rId6"/>
    <sheet name="BLD" sheetId="6" r:id="rId7"/>
    <sheet name="TRANSP" sheetId="7" r:id="rId8"/>
    <sheet name="MEMORIA CALCULO SERV COMPL" sheetId="3" r:id="rId9"/>
    <sheet name="COMPOSIÇÕES" sheetId="8"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s>
  <definedNames>
    <definedName name="\0" localSheetId="4">[1]DR84PCRF!#REF!</definedName>
    <definedName name="\0" localSheetId="3">[1]DR84PCRF!#REF!</definedName>
    <definedName name="\0" localSheetId="5">[1]DR84PCRF!#REF!</definedName>
    <definedName name="\0" localSheetId="9">[1]DR84PCRF!#REF!</definedName>
    <definedName name="\0">[1]DR84PCRF!#REF!</definedName>
    <definedName name="\A" localSheetId="4">#REF!</definedName>
    <definedName name="\A" localSheetId="3">#REF!</definedName>
    <definedName name="\A" localSheetId="9">#REF!</definedName>
    <definedName name="\A">#REF!</definedName>
    <definedName name="\I" localSheetId="9">#REF!</definedName>
    <definedName name="\I">#REF!</definedName>
    <definedName name="\P" localSheetId="9">#REF!</definedName>
    <definedName name="\P">#REF!</definedName>
    <definedName name="\S" localSheetId="4">[2]COMPOS1!#REF!</definedName>
    <definedName name="\S" localSheetId="3">[2]COMPOS1!#REF!</definedName>
    <definedName name="\S" localSheetId="9">[2]COMPOS1!#REF!</definedName>
    <definedName name="\S">[2]COMPOS1!#REF!</definedName>
    <definedName name="\z">[3]MARSHALL!$M$3</definedName>
    <definedName name="____ACA25">[4]DADOS!$C$17</definedName>
    <definedName name="____ACA50">[4]DADOS!$C$16</definedName>
    <definedName name="____bdi100">[5]INVENTÁRIO!$B$3</definedName>
    <definedName name="____BDI2">[6]INVENTÁRIO!$B$3</definedName>
    <definedName name="____CMM30">[4]DADOS!$B$39</definedName>
    <definedName name="____KM406407" localSheetId="4">#REF!</definedName>
    <definedName name="____KM406407" localSheetId="3">#REF!</definedName>
    <definedName name="____KM406407" localSheetId="9">#REF!</definedName>
    <definedName name="____KM406407">#REF!</definedName>
    <definedName name="____TB10" localSheetId="9">#REF!</definedName>
    <definedName name="____TB10">#REF!</definedName>
    <definedName name="___ACA25">[4]DADOS!$C$17</definedName>
    <definedName name="___ACA50">[4]DADOS!$C$16</definedName>
    <definedName name="___bdi100">[5]INVENTÁRIO!$B$3</definedName>
    <definedName name="___BDI2">[6]INVENTÁRIO!$B$3</definedName>
    <definedName name="___CMM30">[4]DADOS!$B$39</definedName>
    <definedName name="___est1" localSheetId="4">[7]DIPRVS12!#REF!</definedName>
    <definedName name="___est1" localSheetId="3">[7]DIPRVS12!#REF!</definedName>
    <definedName name="___est1" localSheetId="9">[7]DIPRVS12!#REF!</definedName>
    <definedName name="___est1">[7]DIPRVS12!#REF!</definedName>
    <definedName name="___TB10" localSheetId="4">#REF!</definedName>
    <definedName name="___TB10" localSheetId="3">#REF!</definedName>
    <definedName name="___TB10" localSheetId="9">#REF!</definedName>
    <definedName name="___TB10">#REF!</definedName>
    <definedName name="__ACA25">[4]DADOS!$C$17</definedName>
    <definedName name="__ACA50">[4]DADOS!$C$16</definedName>
    <definedName name="__bdi100">[5]INVENTÁRIO!$B$3</definedName>
    <definedName name="__BDI2">[6]INVENTÁRIO!$B$3</definedName>
    <definedName name="__CMM30">[4]DADOS!$B$39</definedName>
    <definedName name="__dre2" localSheetId="4">#REF!</definedName>
    <definedName name="__dre2" localSheetId="3">#REF!</definedName>
    <definedName name="__dre2">#REF!</definedName>
    <definedName name="__EXT1" localSheetId="4">#REF!</definedName>
    <definedName name="__EXT1" localSheetId="3">#REF!</definedName>
    <definedName name="__EXT1">#REF!</definedName>
    <definedName name="__mem2">'[8]Mat Asf'!$H$37</definedName>
    <definedName name="__oac2" localSheetId="4">#REF!</definedName>
    <definedName name="__oac2" localSheetId="3">#REF!</definedName>
    <definedName name="__oac2">#REF!</definedName>
    <definedName name="__oae2" localSheetId="4">#REF!</definedName>
    <definedName name="__oae2" localSheetId="3">#REF!</definedName>
    <definedName name="__oae2">#REF!</definedName>
    <definedName name="__oco2" localSheetId="4">#REF!</definedName>
    <definedName name="__oco2" localSheetId="3">#REF!</definedName>
    <definedName name="__oco2">#REF!</definedName>
    <definedName name="__pav2">#REF!</definedName>
    <definedName name="__TB10" localSheetId="9">#REF!</definedName>
    <definedName name="__TB10">#REF!</definedName>
    <definedName name="__ter2">#REF!</definedName>
    <definedName name="_1Excel_BuiltIn_Print_Area_4_1" localSheetId="9">#REF!</definedName>
    <definedName name="_1Excel_BuiltIn_Print_Area_4_1">#REF!</definedName>
    <definedName name="_ACA25">[4]DADOS!$C$17</definedName>
    <definedName name="_ACA50">[4]DADOS!$C$16</definedName>
    <definedName name="_b1" localSheetId="4" hidden="1">{#N/A,#N/A,FALSE,"MO (2)"}</definedName>
    <definedName name="_b1" localSheetId="3" hidden="1">{#N/A,#N/A,FALSE,"MO (2)"}</definedName>
    <definedName name="_b1" localSheetId="5" hidden="1">{#N/A,#N/A,FALSE,"MO (2)"}</definedName>
    <definedName name="_b1" hidden="1">{#N/A,#N/A,FALSE,"MO (2)"}</definedName>
    <definedName name="_bdi100" localSheetId="9">[5]INVENTÁRIO!$B$3</definedName>
    <definedName name="_bdi100">[5]INVENTÁRIO!$B$3</definedName>
    <definedName name="_BDI2" localSheetId="9">[6]INVENTÁRIO!$B$3</definedName>
    <definedName name="_BDI2">[6]INVENTÁRIO!$B$3</definedName>
    <definedName name="_CMM30">[4]DADOS!$B$39</definedName>
    <definedName name="_COL36" localSheetId="4">#REF!</definedName>
    <definedName name="_COL36" localSheetId="3">#REF!</definedName>
    <definedName name="_COL36" localSheetId="9">#REF!</definedName>
    <definedName name="_COL36">#REF!</definedName>
    <definedName name="_COL37" localSheetId="9">#REF!</definedName>
    <definedName name="_COL37">#REF!</definedName>
    <definedName name="_COL38" localSheetId="9">#REF!</definedName>
    <definedName name="_COL38">#REF!</definedName>
    <definedName name="_dre2">#REF!</definedName>
    <definedName name="_est1" localSheetId="4">[9]DIPRVS12!#REF!</definedName>
    <definedName name="_est1" localSheetId="3">[9]DIPRVS12!#REF!</definedName>
    <definedName name="_est1" localSheetId="9">[9]DIPRVS12!#REF!</definedName>
    <definedName name="_est1">[9]DIPRVS12!#REF!</definedName>
    <definedName name="_EXT1" localSheetId="4">#REF!</definedName>
    <definedName name="_EXT1" localSheetId="3">#REF!</definedName>
    <definedName name="_EXT1">#REF!</definedName>
    <definedName name="_I" localSheetId="4">#REF!</definedName>
    <definedName name="_I" localSheetId="3">#REF!</definedName>
    <definedName name="_I" localSheetId="9">#REF!</definedName>
    <definedName name="_I">#REF!</definedName>
    <definedName name="_KM406407" localSheetId="9">#REF!</definedName>
    <definedName name="_KM406407">#REF!</definedName>
    <definedName name="_mem2">'[8]Mat Asf'!$H$37</definedName>
    <definedName name="_oac2" localSheetId="4">#REF!</definedName>
    <definedName name="_oac2" localSheetId="3">#REF!</definedName>
    <definedName name="_oac2">#REF!</definedName>
    <definedName name="_oae2" localSheetId="4">#REF!</definedName>
    <definedName name="_oae2" localSheetId="3">#REF!</definedName>
    <definedName name="_oae2">#REF!</definedName>
    <definedName name="_oco2" localSheetId="4">#REF!</definedName>
    <definedName name="_oco2" localSheetId="3">#REF!</definedName>
    <definedName name="_oco2">#REF!</definedName>
    <definedName name="_Order1" hidden="1">255</definedName>
    <definedName name="_pav2" localSheetId="4">#REF!</definedName>
    <definedName name="_pav2" localSheetId="3">#REF!</definedName>
    <definedName name="_pav2">#REF!</definedName>
    <definedName name="_ROD1" localSheetId="4">[10]DG!$B$10</definedName>
    <definedName name="_ROD1" localSheetId="3">[10]DG!$B$10</definedName>
    <definedName name="_ROD1">[11]DG!$B$10</definedName>
    <definedName name="_S" localSheetId="4">[12]COMPOS1!#REF!</definedName>
    <definedName name="_S" localSheetId="3">[12]COMPOS1!#REF!</definedName>
    <definedName name="_S" localSheetId="9">[12]COMPOS1!#REF!</definedName>
    <definedName name="_S">[12]COMPOS1!#REF!</definedName>
    <definedName name="_TB10" localSheetId="4">#REF!</definedName>
    <definedName name="_TB10" localSheetId="3">#REF!</definedName>
    <definedName name="_TB10" localSheetId="9">#REF!</definedName>
    <definedName name="_TB10">#REF!</definedName>
    <definedName name="_ter2" localSheetId="4">#REF!</definedName>
    <definedName name="_ter2" localSheetId="3">#REF!</definedName>
    <definedName name="_ter2">#REF!</definedName>
    <definedName name="A" localSheetId="9">#REF!</definedName>
    <definedName name="A">#REF!</definedName>
    <definedName name="A.001" localSheetId="9">#REF!</definedName>
    <definedName name="A.001">#REF!</definedName>
    <definedName name="A.001I" localSheetId="9">#REF!</definedName>
    <definedName name="A.001I">#REF!</definedName>
    <definedName name="A.002" localSheetId="9">#REF!</definedName>
    <definedName name="A.002">#REF!</definedName>
    <definedName name="A.002I" localSheetId="9">#REF!</definedName>
    <definedName name="A.002I">#REF!</definedName>
    <definedName name="A.003" localSheetId="9">#REF!</definedName>
    <definedName name="A.003">#REF!</definedName>
    <definedName name="A.003I" localSheetId="9">#REF!</definedName>
    <definedName name="A.003I">#REF!</definedName>
    <definedName name="A.004" localSheetId="9">#REF!</definedName>
    <definedName name="A.004">#REF!</definedName>
    <definedName name="A.004I" localSheetId="9">#REF!</definedName>
    <definedName name="A.004I">#REF!</definedName>
    <definedName name="A.005" localSheetId="9">#REF!</definedName>
    <definedName name="A.005">#REF!</definedName>
    <definedName name="A.005I" localSheetId="9">#REF!</definedName>
    <definedName name="A.005I">#REF!</definedName>
    <definedName name="A.007" localSheetId="9">#REF!</definedName>
    <definedName name="A.007">#REF!</definedName>
    <definedName name="A.007I" localSheetId="9">#REF!</definedName>
    <definedName name="A.007I">#REF!</definedName>
    <definedName name="A.009" localSheetId="9">#REF!</definedName>
    <definedName name="A.009">#REF!</definedName>
    <definedName name="A.009I" localSheetId="9">#REF!</definedName>
    <definedName name="A.009I">#REF!</definedName>
    <definedName name="A.010" localSheetId="9">#REF!</definedName>
    <definedName name="A.010">#REF!</definedName>
    <definedName name="A.010I" localSheetId="9">#REF!</definedName>
    <definedName name="A.010I">#REF!</definedName>
    <definedName name="A.011" localSheetId="9">#REF!</definedName>
    <definedName name="A.011">#REF!</definedName>
    <definedName name="A.011I" localSheetId="9">#REF!</definedName>
    <definedName name="A.011I">#REF!</definedName>
    <definedName name="A.012" localSheetId="9">#REF!</definedName>
    <definedName name="A.012">#REF!</definedName>
    <definedName name="A.012I" localSheetId="9">#REF!</definedName>
    <definedName name="A.012I">#REF!</definedName>
    <definedName name="A.013" localSheetId="9">#REF!</definedName>
    <definedName name="A.013">#REF!</definedName>
    <definedName name="A.013I" localSheetId="9">#REF!</definedName>
    <definedName name="A.013I">#REF!</definedName>
    <definedName name="A.014" localSheetId="9">#REF!</definedName>
    <definedName name="A.014">#REF!</definedName>
    <definedName name="A.014I" localSheetId="9">#REF!</definedName>
    <definedName name="A.014I">#REF!</definedName>
    <definedName name="A.016" localSheetId="9">#REF!</definedName>
    <definedName name="A.016">#REF!</definedName>
    <definedName name="A.016I" localSheetId="9">#REF!</definedName>
    <definedName name="A.016I">#REF!</definedName>
    <definedName name="A.017" localSheetId="9">#REF!</definedName>
    <definedName name="A.017">#REF!</definedName>
    <definedName name="A.017I" localSheetId="9">#REF!</definedName>
    <definedName name="A.017I">#REF!</definedName>
    <definedName name="A.018" localSheetId="9">#REF!</definedName>
    <definedName name="A.018">#REF!</definedName>
    <definedName name="A.018I" localSheetId="9">#REF!</definedName>
    <definedName name="A.018I">#REF!</definedName>
    <definedName name="A.019" localSheetId="9">#REF!</definedName>
    <definedName name="A.019">#REF!</definedName>
    <definedName name="A.019I" localSheetId="9">#REF!</definedName>
    <definedName name="A.019I">#REF!</definedName>
    <definedName name="A.020" localSheetId="9">#REF!</definedName>
    <definedName name="A.020">#REF!</definedName>
    <definedName name="A.020I" localSheetId="9">#REF!</definedName>
    <definedName name="A.020I">#REF!</definedName>
    <definedName name="A.021" localSheetId="9">#REF!</definedName>
    <definedName name="A.021">#REF!</definedName>
    <definedName name="A.021I" localSheetId="9">#REF!</definedName>
    <definedName name="A.021I">#REF!</definedName>
    <definedName name="A.022" localSheetId="9">#REF!</definedName>
    <definedName name="A.022">#REF!</definedName>
    <definedName name="A.022I" localSheetId="9">#REF!</definedName>
    <definedName name="A.022I">#REF!</definedName>
    <definedName name="A.023" localSheetId="9">#REF!</definedName>
    <definedName name="A.023">#REF!</definedName>
    <definedName name="A.023I" localSheetId="9">#REF!</definedName>
    <definedName name="A.023I">#REF!</definedName>
    <definedName name="A.024" localSheetId="9">#REF!</definedName>
    <definedName name="A.024">#REF!</definedName>
    <definedName name="A.024I" localSheetId="9">#REF!</definedName>
    <definedName name="A.024I">#REF!</definedName>
    <definedName name="A.025" localSheetId="9">#REF!</definedName>
    <definedName name="A.025">#REF!</definedName>
    <definedName name="A.025I" localSheetId="9">#REF!</definedName>
    <definedName name="A.025I">#REF!</definedName>
    <definedName name="A.026" localSheetId="9">#REF!</definedName>
    <definedName name="A.026">#REF!</definedName>
    <definedName name="A.026I" localSheetId="9">#REF!</definedName>
    <definedName name="A.026I">#REF!</definedName>
    <definedName name="A.027" localSheetId="9">#REF!</definedName>
    <definedName name="A.027">#REF!</definedName>
    <definedName name="A.027I" localSheetId="9">#REF!</definedName>
    <definedName name="A.027I">#REF!</definedName>
    <definedName name="A.028" localSheetId="9">#REF!</definedName>
    <definedName name="A.028">#REF!</definedName>
    <definedName name="A.028I" localSheetId="9">#REF!</definedName>
    <definedName name="A.028I">#REF!</definedName>
    <definedName name="A.029" localSheetId="9">#REF!</definedName>
    <definedName name="A.029">#REF!</definedName>
    <definedName name="A.029I" localSheetId="9">#REF!</definedName>
    <definedName name="A.029I">#REF!</definedName>
    <definedName name="A.030" localSheetId="9">#REF!</definedName>
    <definedName name="A.030">#REF!</definedName>
    <definedName name="A.030I" localSheetId="9">#REF!</definedName>
    <definedName name="A.030I">#REF!</definedName>
    <definedName name="A.031" localSheetId="9">#REF!</definedName>
    <definedName name="A.031">#REF!</definedName>
    <definedName name="A.031I" localSheetId="9">#REF!</definedName>
    <definedName name="A.031I">#REF!</definedName>
    <definedName name="A.032" localSheetId="9">#REF!</definedName>
    <definedName name="A.032">#REF!</definedName>
    <definedName name="A.032I" localSheetId="9">#REF!</definedName>
    <definedName name="A.032I">#REF!</definedName>
    <definedName name="A.033" localSheetId="9">#REF!</definedName>
    <definedName name="A.033">#REF!</definedName>
    <definedName name="A.033I" localSheetId="9">#REF!</definedName>
    <definedName name="A.033I">#REF!</definedName>
    <definedName name="A.036" localSheetId="9">#REF!</definedName>
    <definedName name="A.036">#REF!</definedName>
    <definedName name="A.036I" localSheetId="9">#REF!</definedName>
    <definedName name="A.036I">#REF!</definedName>
    <definedName name="A.037" localSheetId="9">#REF!</definedName>
    <definedName name="A.037">#REF!</definedName>
    <definedName name="A.037I" localSheetId="9">#REF!</definedName>
    <definedName name="A.037I">#REF!</definedName>
    <definedName name="A.038" localSheetId="9">#REF!</definedName>
    <definedName name="A.038">#REF!</definedName>
    <definedName name="A.038I" localSheetId="9">#REF!</definedName>
    <definedName name="A.038I">#REF!</definedName>
    <definedName name="A.041" localSheetId="9">#REF!</definedName>
    <definedName name="A.041">#REF!</definedName>
    <definedName name="A.041I" localSheetId="9">#REF!</definedName>
    <definedName name="A.041I">#REF!</definedName>
    <definedName name="A.057" localSheetId="9">#REF!</definedName>
    <definedName name="A.057">#REF!</definedName>
    <definedName name="A.057I" localSheetId="9">#REF!</definedName>
    <definedName name="A.057I">#REF!</definedName>
    <definedName name="A.059" localSheetId="9">#REF!</definedName>
    <definedName name="A.059">#REF!</definedName>
    <definedName name="A.059I" localSheetId="9">#REF!</definedName>
    <definedName name="A.059I">#REF!</definedName>
    <definedName name="A.063" localSheetId="9">#REF!</definedName>
    <definedName name="A.063">#REF!</definedName>
    <definedName name="A.063I" localSheetId="9">#REF!</definedName>
    <definedName name="A.063I">#REF!</definedName>
    <definedName name="A.065" localSheetId="9">#REF!</definedName>
    <definedName name="A.065">#REF!</definedName>
    <definedName name="A.065I" localSheetId="9">#REF!</definedName>
    <definedName name="A.065I">#REF!</definedName>
    <definedName name="A.067" localSheetId="9">#REF!</definedName>
    <definedName name="A.067">#REF!</definedName>
    <definedName name="A.067I" localSheetId="9">#REF!</definedName>
    <definedName name="A.067I">#REF!</definedName>
    <definedName name="A.070" localSheetId="9">#REF!</definedName>
    <definedName name="A.070">#REF!</definedName>
    <definedName name="A.070I" localSheetId="9">#REF!</definedName>
    <definedName name="A.070I">#REF!</definedName>
    <definedName name="A.073" localSheetId="9">#REF!</definedName>
    <definedName name="A.073">#REF!</definedName>
    <definedName name="A.073I" localSheetId="9">#REF!</definedName>
    <definedName name="A.073I">#REF!</definedName>
    <definedName name="A.075" localSheetId="9">#REF!</definedName>
    <definedName name="A.075">#REF!</definedName>
    <definedName name="A.075I" localSheetId="9">#REF!</definedName>
    <definedName name="A.075I">#REF!</definedName>
    <definedName name="A.083" localSheetId="9">#REF!</definedName>
    <definedName name="A.083">#REF!</definedName>
    <definedName name="A.083I" localSheetId="9">#REF!</definedName>
    <definedName name="A.083I">#REF!</definedName>
    <definedName name="A.084" localSheetId="9">#REF!</definedName>
    <definedName name="A.084">#REF!</definedName>
    <definedName name="A.084I" localSheetId="9">#REF!</definedName>
    <definedName name="A.084I">#REF!</definedName>
    <definedName name="A.086" localSheetId="9">#REF!</definedName>
    <definedName name="A.086">#REF!</definedName>
    <definedName name="A.086I" localSheetId="9">#REF!</definedName>
    <definedName name="A.086I">#REF!</definedName>
    <definedName name="A.087" localSheetId="9">#REF!</definedName>
    <definedName name="A.087">#REF!</definedName>
    <definedName name="A.087I" localSheetId="9">#REF!</definedName>
    <definedName name="A.087I">#REF!</definedName>
    <definedName name="A.088" localSheetId="9">#REF!</definedName>
    <definedName name="A.088">#REF!</definedName>
    <definedName name="A.088I" localSheetId="9">#REF!</definedName>
    <definedName name="A.088I">#REF!</definedName>
    <definedName name="A.089" localSheetId="9">#REF!</definedName>
    <definedName name="A.089">#REF!</definedName>
    <definedName name="A.089I" localSheetId="9">#REF!</definedName>
    <definedName name="A.089I">#REF!</definedName>
    <definedName name="A.090" localSheetId="9">#REF!</definedName>
    <definedName name="A.090">#REF!</definedName>
    <definedName name="A.090I" localSheetId="9">#REF!</definedName>
    <definedName name="A.090I">#REF!</definedName>
    <definedName name="A.091" localSheetId="9">#REF!</definedName>
    <definedName name="A.091">#REF!</definedName>
    <definedName name="A.091I" localSheetId="9">#REF!</definedName>
    <definedName name="A.091I">#REF!</definedName>
    <definedName name="A.092" localSheetId="9">#REF!</definedName>
    <definedName name="A.092">#REF!</definedName>
    <definedName name="A.092I" localSheetId="9">#REF!</definedName>
    <definedName name="A.092I">#REF!</definedName>
    <definedName name="A.093" localSheetId="9">#REF!</definedName>
    <definedName name="A.093">#REF!</definedName>
    <definedName name="A.093I" localSheetId="9">#REF!</definedName>
    <definedName name="A.093I">#REF!</definedName>
    <definedName name="A.094" localSheetId="9">#REF!</definedName>
    <definedName name="A.094">#REF!</definedName>
    <definedName name="A.094I" localSheetId="9">#REF!</definedName>
    <definedName name="A.094I">#REF!</definedName>
    <definedName name="A.095" localSheetId="9">#REF!</definedName>
    <definedName name="A.095">#REF!</definedName>
    <definedName name="A.095I" localSheetId="9">#REF!</definedName>
    <definedName name="A.095I">#REF!</definedName>
    <definedName name="A.096" localSheetId="9">#REF!</definedName>
    <definedName name="A.096">#REF!</definedName>
    <definedName name="A.096I" localSheetId="9">#REF!</definedName>
    <definedName name="A.096I">#REF!</definedName>
    <definedName name="A.097" localSheetId="9">#REF!</definedName>
    <definedName name="A.097">#REF!</definedName>
    <definedName name="A.097I" localSheetId="9">#REF!</definedName>
    <definedName name="A.097I">#REF!</definedName>
    <definedName name="A.098" localSheetId="9">#REF!</definedName>
    <definedName name="A.098">#REF!</definedName>
    <definedName name="A.098I" localSheetId="9">#REF!</definedName>
    <definedName name="A.098I">#REF!</definedName>
    <definedName name="A.099" localSheetId="9">#REF!</definedName>
    <definedName name="A.099">#REF!</definedName>
    <definedName name="A.099I" localSheetId="9">#REF!</definedName>
    <definedName name="A.099I">#REF!</definedName>
    <definedName name="A.100" localSheetId="9">#REF!</definedName>
    <definedName name="A.100">#REF!</definedName>
    <definedName name="A.100I" localSheetId="9">#REF!</definedName>
    <definedName name="A.100I">#REF!</definedName>
    <definedName name="A.101" localSheetId="9">#REF!</definedName>
    <definedName name="A.101">#REF!</definedName>
    <definedName name="A.101I" localSheetId="9">#REF!</definedName>
    <definedName name="A.101I">#REF!</definedName>
    <definedName name="A.102" localSheetId="9">#REF!</definedName>
    <definedName name="A.102">#REF!</definedName>
    <definedName name="A.102I" localSheetId="9">#REF!</definedName>
    <definedName name="A.102I">#REF!</definedName>
    <definedName name="A.103" localSheetId="9">#REF!</definedName>
    <definedName name="A.103">#REF!</definedName>
    <definedName name="A.103I" localSheetId="9">#REF!</definedName>
    <definedName name="A.103I">#REF!</definedName>
    <definedName name="A.105" localSheetId="9">#REF!</definedName>
    <definedName name="A.105">#REF!</definedName>
    <definedName name="A.105I" localSheetId="9">#REF!</definedName>
    <definedName name="A.105I">#REF!</definedName>
    <definedName name="A.108" localSheetId="9">#REF!</definedName>
    <definedName name="A.108">#REF!</definedName>
    <definedName name="A.108I" localSheetId="9">#REF!</definedName>
    <definedName name="A.108I">#REF!</definedName>
    <definedName name="A.109" localSheetId="9">#REF!</definedName>
    <definedName name="A.109">#REF!</definedName>
    <definedName name="A.109I" localSheetId="9">#REF!</definedName>
    <definedName name="A.109I">#REF!</definedName>
    <definedName name="A.110" localSheetId="9">#REF!</definedName>
    <definedName name="A.110">#REF!</definedName>
    <definedName name="A.110I" localSheetId="9">#REF!</definedName>
    <definedName name="A.110I">#REF!</definedName>
    <definedName name="aaaaa" localSheetId="4" hidden="1">{#N/A,#N/A,FALSE,"MO (2)"}</definedName>
    <definedName name="aaaaa" localSheetId="3" hidden="1">{#N/A,#N/A,FALSE,"MO (2)"}</definedName>
    <definedName name="aaaaa" localSheetId="5" hidden="1">{#N/A,#N/A,FALSE,"MO (2)"}</definedName>
    <definedName name="aaaaa" hidden="1">{#N/A,#N/A,FALSE,"MO (2)"}</definedName>
    <definedName name="ACAP20RP" localSheetId="4">#REF!</definedName>
    <definedName name="ACAP20RP" localSheetId="3">#REF!</definedName>
    <definedName name="ACAP20RP" localSheetId="9">#REF!</definedName>
    <definedName name="ACAP20RP">#REF!</definedName>
    <definedName name="ACAP20RPMA" localSheetId="4">[13]ROSTO!#REF!</definedName>
    <definedName name="ACAP20RPMA" localSheetId="3">[13]ROSTO!#REF!</definedName>
    <definedName name="ACAP20RPMA" localSheetId="9">[13]ROSTO!#REF!</definedName>
    <definedName name="ACAP20RPMA">[13]ROSTO!#REF!</definedName>
    <definedName name="ACAP20RPTA" localSheetId="4">#REF!</definedName>
    <definedName name="ACAP20RPTA" localSheetId="3">#REF!</definedName>
    <definedName name="ACAP20RPTA" localSheetId="9">#REF!</definedName>
    <definedName name="ACAP20RPTA">#REF!</definedName>
    <definedName name="ACAPPA" localSheetId="9">#REF!</definedName>
    <definedName name="ACAPPA">#REF!</definedName>
    <definedName name="ACAPPAMA" localSheetId="4">[13]ROSTO!#REF!</definedName>
    <definedName name="ACAPPAMA" localSheetId="3">[13]ROSTO!#REF!</definedName>
    <definedName name="ACAPPAMA" localSheetId="9">[13]ROSTO!#REF!</definedName>
    <definedName name="ACAPPAMA">[13]ROSTO!#REF!</definedName>
    <definedName name="ACAPPATA" localSheetId="4">#REF!</definedName>
    <definedName name="ACAPPATA" localSheetId="3">#REF!</definedName>
    <definedName name="ACAPPATA" localSheetId="9">#REF!</definedName>
    <definedName name="ACAPPATA">#REF!</definedName>
    <definedName name="ACAPRS" localSheetId="9">#REF!</definedName>
    <definedName name="ACAPRS">#REF!</definedName>
    <definedName name="ACAPRSMA" localSheetId="4">[13]ROSTO!#REF!</definedName>
    <definedName name="ACAPRSMA" localSheetId="3">[13]ROSTO!#REF!</definedName>
    <definedName name="ACAPRSMA" localSheetId="9">[13]ROSTO!#REF!</definedName>
    <definedName name="ACAPRSMA">[13]ROSTO!#REF!</definedName>
    <definedName name="ACAPRSTA" localSheetId="4">#REF!</definedName>
    <definedName name="ACAPRSTA" localSheetId="3">#REF!</definedName>
    <definedName name="ACAPRSTA" localSheetId="9">#REF!</definedName>
    <definedName name="ACAPRSTA">#REF!</definedName>
    <definedName name="ACM30RP" localSheetId="9">#REF!</definedName>
    <definedName name="ACM30RP">#REF!</definedName>
    <definedName name="ACM30RPMA" localSheetId="4">[13]ROSTO!#REF!</definedName>
    <definedName name="ACM30RPMA" localSheetId="3">[13]ROSTO!#REF!</definedName>
    <definedName name="ACM30RPMA" localSheetId="9">[13]ROSTO!#REF!</definedName>
    <definedName name="ACM30RPMA">[13]ROSTO!#REF!</definedName>
    <definedName name="ACM30RPTA" localSheetId="4">#REF!</definedName>
    <definedName name="ACM30RPTA" localSheetId="3">#REF!</definedName>
    <definedName name="ACM30RPTA" localSheetId="9">#REF!</definedName>
    <definedName name="ACM30RPTA">#REF!</definedName>
    <definedName name="ACUMVPI" localSheetId="4">'[13]7CONT FIN'!#REF!</definedName>
    <definedName name="ACUMVPI" localSheetId="3">'[13]7CONT FIN'!#REF!</definedName>
    <definedName name="ACUMVPI" localSheetId="9">'[13]7CONT FIN'!#REF!</definedName>
    <definedName name="ACUMVPI">'[13]7CONT FIN'!#REF!</definedName>
    <definedName name="ad" localSheetId="4" hidden="1">{#N/A,#N/A,FALSE,"MO (2)"}</definedName>
    <definedName name="ad" localSheetId="3" hidden="1">{#N/A,#N/A,FALSE,"MO (2)"}</definedName>
    <definedName name="ad" localSheetId="5" hidden="1">{#N/A,#N/A,FALSE,"MO (2)"}</definedName>
    <definedName name="ad" hidden="1">{#N/A,#N/A,FALSE,"MO (2)"}</definedName>
    <definedName name="ae" localSheetId="4">#REF!</definedName>
    <definedName name="ae" localSheetId="3">#REF!</definedName>
    <definedName name="ae">#REF!</definedName>
    <definedName name="AEP" localSheetId="4">#REF!</definedName>
    <definedName name="AEP" localSheetId="3">#REF!</definedName>
    <definedName name="AEP" localSheetId="9">#REF!</definedName>
    <definedName name="AEP">#REF!</definedName>
    <definedName name="AEPMA" localSheetId="4">[13]ROSTO!#REF!</definedName>
    <definedName name="AEPMA" localSheetId="3">[13]ROSTO!#REF!</definedName>
    <definedName name="AEPMA" localSheetId="9">[13]ROSTO!#REF!</definedName>
    <definedName name="AEPMA">[13]ROSTO!#REF!</definedName>
    <definedName name="AEPTA" localSheetId="4">#REF!</definedName>
    <definedName name="AEPTA" localSheetId="3">#REF!</definedName>
    <definedName name="AEPTA" localSheetId="9">#REF!</definedName>
    <definedName name="AEPTA">#REF!</definedName>
    <definedName name="AJ" localSheetId="4">#REF!</definedName>
    <definedName name="AJ" localSheetId="3">#REF!</definedName>
    <definedName name="AJ">#REF!</definedName>
    <definedName name="AJA">#REF!</definedName>
    <definedName name="alteração" localSheetId="9">#REF!</definedName>
    <definedName name="alteração">#REF!</definedName>
    <definedName name="am" localSheetId="4" hidden="1">{#N/A,#N/A,FALSE,"MO (2)"}</definedName>
    <definedName name="am" localSheetId="3" hidden="1">{#N/A,#N/A,FALSE,"MO (2)"}</definedName>
    <definedName name="am" localSheetId="5" hidden="1">{#N/A,#N/A,FALSE,"MO (2)"}</definedName>
    <definedName name="am" hidden="1">{#N/A,#N/A,FALSE,"MO (2)"}</definedName>
    <definedName name="AM.01" localSheetId="9">[14]Mat.!#REF!</definedName>
    <definedName name="AM.01">[14]Mat.!#REF!</definedName>
    <definedName name="AM.02" localSheetId="9">[14]Mat.!#REF!</definedName>
    <definedName name="AM.02">[14]Mat.!#REF!</definedName>
    <definedName name="AM.03" localSheetId="9">[14]Mat.!#REF!</definedName>
    <definedName name="AM.03">[14]Mat.!#REF!</definedName>
    <definedName name="AM.04" localSheetId="9">[14]Mat.!#REF!</definedName>
    <definedName name="AM.04">[14]Mat.!#REF!</definedName>
    <definedName name="AM.05" localSheetId="9">[14]Mat.!#REF!</definedName>
    <definedName name="AM.05">[14]Mat.!#REF!</definedName>
    <definedName name="AM.06" localSheetId="9">[14]Mat.!#REF!</definedName>
    <definedName name="AM.06">[14]Mat.!#REF!</definedName>
    <definedName name="AM.07" localSheetId="9">[14]Mat.!#REF!</definedName>
    <definedName name="AM.07">[14]Mat.!#REF!</definedName>
    <definedName name="AM.08" localSheetId="9">[14]Mat.!#REF!</definedName>
    <definedName name="AM.08">[14]Mat.!#REF!</definedName>
    <definedName name="AM.09" localSheetId="9">[14]Mat.!#REF!</definedName>
    <definedName name="AM.09">[14]Mat.!#REF!</definedName>
    <definedName name="AM.10" localSheetId="9">[14]Mat.!#REF!</definedName>
    <definedName name="AM.10">[14]Mat.!#REF!</definedName>
    <definedName name="AM.11" localSheetId="9">[14]Mat.!#REF!</definedName>
    <definedName name="AM.11">[14]Mat.!#REF!</definedName>
    <definedName name="AM.12" localSheetId="9">[14]Mat.!#REF!</definedName>
    <definedName name="AM.12">[14]Mat.!#REF!</definedName>
    <definedName name="AM.19" localSheetId="9">[14]Mat.!#REF!</definedName>
    <definedName name="AM.19">[14]Mat.!#REF!</definedName>
    <definedName name="AM.20" localSheetId="9">[14]Mat.!#REF!</definedName>
    <definedName name="AM.20">[14]Mat.!#REF!</definedName>
    <definedName name="AM.25" localSheetId="9">[14]Mat.!#REF!</definedName>
    <definedName name="AM.25">[14]Mat.!#REF!</definedName>
    <definedName name="AM.26" localSheetId="9">[14]Mat.!#REF!</definedName>
    <definedName name="AM.26">[14]Mat.!#REF!</definedName>
    <definedName name="AM.27" localSheetId="9">[14]Mat.!#REF!</definedName>
    <definedName name="AM.27">[14]Mat.!#REF!</definedName>
    <definedName name="AM.28" localSheetId="9">[14]Mat.!#REF!</definedName>
    <definedName name="AM.28">[14]Mat.!#REF!</definedName>
    <definedName name="AM.29" localSheetId="9">[14]Mat.!#REF!</definedName>
    <definedName name="AM.29">[14]Mat.!#REF!</definedName>
    <definedName name="AM.30" localSheetId="9">[14]Mat.!#REF!</definedName>
    <definedName name="AM.30">[14]Mat.!#REF!</definedName>
    <definedName name="AM.35" localSheetId="9">[14]Mat.!#REF!</definedName>
    <definedName name="AM.35">[14]Mat.!#REF!</definedName>
    <definedName name="AM.36" localSheetId="9">[14]Mat.!#REF!</definedName>
    <definedName name="AM.36">[14]Mat.!#REF!</definedName>
    <definedName name="AM.37" localSheetId="9">[14]Mat.!#REF!</definedName>
    <definedName name="AM.37">[14]Mat.!#REF!</definedName>
    <definedName name="AMELI" localSheetId="4" hidden="1">{#N/A,#N/A,FALSE,"MO (2)"}</definedName>
    <definedName name="AMELI" localSheetId="3" hidden="1">{#N/A,#N/A,FALSE,"MO (2)"}</definedName>
    <definedName name="AMELI" localSheetId="5" hidden="1">{#N/A,#N/A,FALSE,"MO (2)"}</definedName>
    <definedName name="AMELI" hidden="1">{#N/A,#N/A,FALSE,"MO (2)"}</definedName>
    <definedName name="ana" localSheetId="4">#REF!</definedName>
    <definedName name="ana" localSheetId="3">#REF!</definedName>
    <definedName name="ana" localSheetId="9">#REF!</definedName>
    <definedName name="ana">#REF!</definedName>
    <definedName name="ananas" localSheetId="9">#REF!</definedName>
    <definedName name="ananas">#REF!</definedName>
    <definedName name="anscount" hidden="1">3</definedName>
    <definedName name="ant" localSheetId="4" hidden="1">{#N/A,#N/A,FALSE,"MO (2)"}</definedName>
    <definedName name="ant" localSheetId="3" hidden="1">{#N/A,#N/A,FALSE,"MO (2)"}</definedName>
    <definedName name="ant" localSheetId="5" hidden="1">{#N/A,#N/A,FALSE,"MO (2)"}</definedName>
    <definedName name="ant" hidden="1">{#N/A,#N/A,FALSE,"MO (2)"}</definedName>
    <definedName name="ar" localSheetId="4">#REF!</definedName>
    <definedName name="ar" localSheetId="3">#REF!</definedName>
    <definedName name="ar">#REF!</definedName>
    <definedName name="area_base" localSheetId="4">#REF!</definedName>
    <definedName name="area_base" localSheetId="3">#REF!</definedName>
    <definedName name="area_base">#REF!</definedName>
    <definedName name="_xlnm.Print_Area" localSheetId="4">'BDI DIFERENCIADO_OK'!$A$1:$E$40</definedName>
    <definedName name="_xlnm.Print_Area" localSheetId="3">BDI_OK!$A$1:$I$40</definedName>
    <definedName name="_xlnm.Print_Area" localSheetId="6">BLD!$A$1:$U$43</definedName>
    <definedName name="_xlnm.Print_Area" localSheetId="2">CFF!$A$1:$AO$44</definedName>
    <definedName name="_xlnm.Print_Area" localSheetId="5">'Composição Direta'!$B$2:$H$193</definedName>
    <definedName name="_xlnm.Print_Area" localSheetId="9">COMPOSIÇÕES!$A$1:$L$178</definedName>
    <definedName name="_xlnm.Print_Area" localSheetId="8">'MEMORIA CALCULO SERV COMPL'!$A$1:$N$42</definedName>
    <definedName name="_xlnm.Print_Area" localSheetId="1">ORÇAMENTO!$A$1:$K$112</definedName>
    <definedName name="_xlnm.Print_Area" localSheetId="7">TRANSP!$A$1:$J$109</definedName>
    <definedName name="_xlnm.Print_Area">#REF!</definedName>
    <definedName name="Área_impressão_IM" localSheetId="4">#REF!</definedName>
    <definedName name="Área_impressão_IM" localSheetId="3">#REF!</definedName>
    <definedName name="Área_impressão_IM" localSheetId="9">#REF!</definedName>
    <definedName name="Área_impressão_IM">#REF!</definedName>
    <definedName name="ÁREA_PROCV_BAIRROS">[15]Códigos!$E$5:$O$38</definedName>
    <definedName name="ÁREA_PROCV_SUB_EMPREITEIRAS">[15]Códigos!$B$5:$C$38</definedName>
    <definedName name="AREC">[4]DADOS!$C$15</definedName>
    <definedName name="AREIA">[4]DADOS!$C$10</definedName>
    <definedName name="AREIACS">[4]DADOS!$C$11</definedName>
    <definedName name="ARGAMASSA10">'[16]QUADRO 08 - COMPOSIÇÕES'!$H$715</definedName>
    <definedName name="ARGAMASSA10S">'[16]QUADRO 08 - COMPOSIÇÕES'!$H$713</definedName>
    <definedName name="ARL1C" localSheetId="4">#REF!</definedName>
    <definedName name="ARL1C" localSheetId="3">#REF!</definedName>
    <definedName name="ARL1C" localSheetId="9">#REF!</definedName>
    <definedName name="ARL1C">#REF!</definedName>
    <definedName name="ARL1CMA" localSheetId="4">[13]ROSTO!#REF!</definedName>
    <definedName name="ARL1CMA" localSheetId="3">[13]ROSTO!#REF!</definedName>
    <definedName name="ARL1CMA" localSheetId="9">[13]ROSTO!#REF!</definedName>
    <definedName name="ARL1CMA">[13]ROSTO!#REF!</definedName>
    <definedName name="ARL1CTA" localSheetId="4">#REF!</definedName>
    <definedName name="ARL1CTA" localSheetId="3">#REF!</definedName>
    <definedName name="ARL1CTA" localSheetId="9">#REF!</definedName>
    <definedName name="ARL1CTA">#REF!</definedName>
    <definedName name="ARNO" localSheetId="9">#REF!</definedName>
    <definedName name="ARNO">#REF!</definedName>
    <definedName name="ARR1CFRESA" localSheetId="9">#REF!</definedName>
    <definedName name="ARR1CFRESA">#REF!</definedName>
    <definedName name="ARR1CPA" localSheetId="9">#REF!</definedName>
    <definedName name="ARR1CPA">#REF!</definedName>
    <definedName name="ARR1CPAMA" localSheetId="4">[13]ROSTO!#REF!</definedName>
    <definedName name="ARR1CPAMA" localSheetId="3">[13]ROSTO!#REF!</definedName>
    <definedName name="ARR1CPAMA" localSheetId="9">[13]ROSTO!#REF!</definedName>
    <definedName name="ARR1CPAMA">[13]ROSTO!#REF!</definedName>
    <definedName name="ARR1CPATA" localSheetId="4">#REF!</definedName>
    <definedName name="ARR1CPATA" localSheetId="3">#REF!</definedName>
    <definedName name="ARR1CPATA" localSheetId="9">#REF!</definedName>
    <definedName name="ARR1CPATA">#REF!</definedName>
    <definedName name="ARR1CRS" localSheetId="9">#REF!</definedName>
    <definedName name="ARR1CRS">#REF!</definedName>
    <definedName name="ARR1CRSMA" localSheetId="4">[13]ROSTO!#REF!</definedName>
    <definedName name="ARR1CRSMA" localSheetId="3">[13]ROSTO!#REF!</definedName>
    <definedName name="ARR1CRSMA" localSheetId="9">[13]ROSTO!#REF!</definedName>
    <definedName name="ARR1CRSMA">[13]ROSTO!#REF!</definedName>
    <definedName name="ARR1CRSTA" localSheetId="4">#REF!</definedName>
    <definedName name="ARR1CRSTA" localSheetId="3">#REF!</definedName>
    <definedName name="ARR1CRSTA" localSheetId="9">#REF!</definedName>
    <definedName name="ARR1CRSTA">#REF!</definedName>
    <definedName name="AS" localSheetId="4">[1]DR84PCRF!#REF!</definedName>
    <definedName name="AS" localSheetId="3">[1]DR84PCRF!#REF!</definedName>
    <definedName name="AS" localSheetId="9">[1]DR84PCRF!#REF!</definedName>
    <definedName name="AS">[1]DR84PCRF!#REF!</definedName>
    <definedName name="asasa" localSheetId="4" hidden="1">{#N/A,#N/A,FALSE,"MO (2)"}</definedName>
    <definedName name="asasa" localSheetId="3" hidden="1">{#N/A,#N/A,FALSE,"MO (2)"}</definedName>
    <definedName name="asasa" localSheetId="5" hidden="1">{#N/A,#N/A,FALSE,"MO (2)"}</definedName>
    <definedName name="asasa" hidden="1">{#N/A,#N/A,FALSE,"MO (2)"}</definedName>
    <definedName name="asdfasdfasdfa">#REF!</definedName>
    <definedName name="ASP" localSheetId="4">#REF!</definedName>
    <definedName name="ASP" localSheetId="3">#REF!</definedName>
    <definedName name="ASP">#REF!</definedName>
    <definedName name="Aut_original" localSheetId="9">[17]PROJETO!#REF!</definedName>
    <definedName name="Aut_original">[17]PROJETO!#REF!</definedName>
    <definedName name="Aut_resumo" localSheetId="9">[18]RESUMO_AUT1!#REF!</definedName>
    <definedName name="Aut_resumo">[18]RESUMO_AUT1!#REF!</definedName>
    <definedName name="b" localSheetId="4" hidden="1">{#N/A,#N/A,FALSE,"MO (2)"}</definedName>
    <definedName name="b" localSheetId="3" hidden="1">{#N/A,#N/A,FALSE,"MO (2)"}</definedName>
    <definedName name="b" localSheetId="5" hidden="1">{#N/A,#N/A,FALSE,"MO (2)"}</definedName>
    <definedName name="b" localSheetId="9">#REF!</definedName>
    <definedName name="b" hidden="1">{#N/A,#N/A,FALSE,"MO (2)"}</definedName>
    <definedName name="banco" localSheetId="4">#REF!</definedName>
    <definedName name="banco" localSheetId="3">#REF!</definedName>
    <definedName name="banco" localSheetId="9">#REF!</definedName>
    <definedName name="banco">#REF!</definedName>
    <definedName name="_xlnm.Database" localSheetId="9">#REF!</definedName>
    <definedName name="_xlnm.Database">#REF!</definedName>
    <definedName name="bas" localSheetId="4">[2]COMPOS1!#REF!</definedName>
    <definedName name="bas" localSheetId="3">[2]COMPOS1!#REF!</definedName>
    <definedName name="bas" localSheetId="9">[2]COMPOS1!#REF!</definedName>
    <definedName name="bas">[2]COMPOS1!#REF!</definedName>
    <definedName name="BASE" localSheetId="4">#REF!</definedName>
    <definedName name="BASE" localSheetId="3">#REF!</definedName>
    <definedName name="BASE" localSheetId="9">#REF!</definedName>
    <definedName name="BASE">#REF!</definedName>
    <definedName name="BASEMA" localSheetId="4">[13]ROSTO!#REF!</definedName>
    <definedName name="BASEMA" localSheetId="3">[13]ROSTO!#REF!</definedName>
    <definedName name="BASEMA" localSheetId="9">[13]ROSTO!#REF!</definedName>
    <definedName name="BASEMA">[13]ROSTO!#REF!</definedName>
    <definedName name="BASETA" localSheetId="4">#REF!</definedName>
    <definedName name="BASETA" localSheetId="3">#REF!</definedName>
    <definedName name="BASETA" localSheetId="9">#REF!</definedName>
    <definedName name="BASETA">#REF!</definedName>
    <definedName name="bbbbbbb" localSheetId="4" hidden="1">{#N/A,#N/A,FALSE,"MO (2)"}</definedName>
    <definedName name="bbbbbbb" localSheetId="3" hidden="1">{#N/A,#N/A,FALSE,"MO (2)"}</definedName>
    <definedName name="bbbbbbb" localSheetId="5" hidden="1">{#N/A,#N/A,FALSE,"MO (2)"}</definedName>
    <definedName name="bbbbbbb" hidden="1">{#N/A,#N/A,FALSE,"MO (2)"}</definedName>
    <definedName name="BDI" localSheetId="4">#REF!</definedName>
    <definedName name="BDI" localSheetId="3">#REF!</definedName>
    <definedName name="BDI" localSheetId="9">[19]INVENTÁRIO!$B$3</definedName>
    <definedName name="BDI">#REF!</definedName>
    <definedName name="BONI" localSheetId="4">#REF!</definedName>
    <definedName name="BONI" localSheetId="3">#REF!</definedName>
    <definedName name="BONI">#REF!</definedName>
    <definedName name="BOTA" localSheetId="9">#REF!</definedName>
    <definedName name="BOTA">#REF!</definedName>
    <definedName name="BR">[19]INVENTÁRIO!$B$14</definedName>
    <definedName name="BRITA">[4]DADOS!$C$12</definedName>
    <definedName name="BU" localSheetId="4">#REF!</definedName>
    <definedName name="BU" localSheetId="3">#REF!</definedName>
    <definedName name="BU" localSheetId="9">#REF!</definedName>
    <definedName name="BU">#REF!</definedName>
    <definedName name="BUEIRO" localSheetId="9">#REF!</definedName>
    <definedName name="BUEIRO">#REF!</definedName>
    <definedName name="BUEIROMA" localSheetId="4">[13]ROSTO!#REF!</definedName>
    <definedName name="BUEIROMA" localSheetId="3">[13]ROSTO!#REF!</definedName>
    <definedName name="BUEIROMA" localSheetId="9">[13]ROSTO!#REF!</definedName>
    <definedName name="BUEIROMA">[13]ROSTO!#REF!</definedName>
    <definedName name="BUEIROTA" localSheetId="4">#REF!</definedName>
    <definedName name="BUEIROTA" localSheetId="3">#REF!</definedName>
    <definedName name="BUEIROTA" localSheetId="9">#REF!</definedName>
    <definedName name="BUEIROTA">#REF!</definedName>
    <definedName name="BuiltIn_Print_Titles___0" localSheetId="9">#REF!</definedName>
    <definedName name="BuiltIn_Print_Titles___0">#REF!</definedName>
    <definedName name="BVBZ" localSheetId="4" hidden="1">{#N/A,#N/A,FALSE,"MO (2)"}</definedName>
    <definedName name="BVBZ" localSheetId="3" hidden="1">{#N/A,#N/A,FALSE,"MO (2)"}</definedName>
    <definedName name="BVBZ" localSheetId="5" hidden="1">{#N/A,#N/A,FALSE,"MO (2)"}</definedName>
    <definedName name="BVBZ" hidden="1">{#N/A,#N/A,FALSE,"MO (2)"}</definedName>
    <definedName name="Ç" localSheetId="4" hidden="1">{#N/A,#N/A,FALSE,"MO (2)"}</definedName>
    <definedName name="Ç" localSheetId="3" hidden="1">{#N/A,#N/A,FALSE,"MO (2)"}</definedName>
    <definedName name="Ç" localSheetId="5" hidden="1">{#N/A,#N/A,FALSE,"MO (2)"}</definedName>
    <definedName name="ç" localSheetId="9">#REF!</definedName>
    <definedName name="Ç" hidden="1">{#N/A,#N/A,FALSE,"MO (2)"}</definedName>
    <definedName name="C_" localSheetId="4">#REF!</definedName>
    <definedName name="C_" localSheetId="3">#REF!</definedName>
    <definedName name="C_" localSheetId="9">#REF!</definedName>
    <definedName name="C_">#REF!</definedName>
    <definedName name="cab_pmf" localSheetId="4">#REF!</definedName>
    <definedName name="cab_pmf" localSheetId="3">#REF!</definedName>
    <definedName name="cab_pmf">#REF!</definedName>
    <definedName name="CABE">[3]MARSHALL!$B$2:$K$5</definedName>
    <definedName name="cabeca" localSheetId="4">#REF!</definedName>
    <definedName name="cabeca" localSheetId="3">#REF!</definedName>
    <definedName name="cabeca">#REF!</definedName>
    <definedName name="cabeca1" localSheetId="4">#REF!</definedName>
    <definedName name="cabeca1" localSheetId="3">#REF!</definedName>
    <definedName name="cabeca1">#REF!</definedName>
    <definedName name="cabeçalho" localSheetId="4">#REF!</definedName>
    <definedName name="cabeçalho" localSheetId="3">#REF!</definedName>
    <definedName name="cabeçalho">#REF!</definedName>
    <definedName name="cabeçalho1">#REF!</definedName>
    <definedName name="CAIB">[4]DADOS!$C$19</definedName>
    <definedName name="CAL">[4]DADOS!$C$24</definedName>
    <definedName name="cam" localSheetId="4">#REF!</definedName>
    <definedName name="cam" localSheetId="3">#REF!</definedName>
    <definedName name="cam" localSheetId="9">#REF!</definedName>
    <definedName name="cam">#REF!</definedName>
    <definedName name="CAP_20" localSheetId="4">#REF!</definedName>
    <definedName name="CAP_20" localSheetId="3">#REF!</definedName>
    <definedName name="CAP_20">#REF!</definedName>
    <definedName name="CAPA" localSheetId="9">#REF!</definedName>
    <definedName name="CAPA">#REF!</definedName>
    <definedName name="CAPAMA" localSheetId="4">[13]ROSTO!#REF!</definedName>
    <definedName name="CAPAMA" localSheetId="3">[13]ROSTO!#REF!</definedName>
    <definedName name="CAPAMA" localSheetId="9">[13]ROSTO!#REF!</definedName>
    <definedName name="CAPAMA">[13]ROSTO!#REF!</definedName>
    <definedName name="CAPATA" localSheetId="4">#REF!</definedName>
    <definedName name="CAPATA" localSheetId="3">#REF!</definedName>
    <definedName name="CAPATA" localSheetId="9">#REF!</definedName>
    <definedName name="CAPATA">#REF!</definedName>
    <definedName name="CAPFRESA" localSheetId="9">#REF!</definedName>
    <definedName name="CAPFRESA">#REF!</definedName>
    <definedName name="CAPFRESAMA" localSheetId="4">[13]ROSTO!#REF!</definedName>
    <definedName name="CAPFRESAMA" localSheetId="3">[13]ROSTO!#REF!</definedName>
    <definedName name="CAPFRESAMA" localSheetId="9">[13]ROSTO!#REF!</definedName>
    <definedName name="CAPFRESAMA">[13]ROSTO!#REF!</definedName>
    <definedName name="CAPFRESATA" localSheetId="4">#REF!</definedName>
    <definedName name="CAPFRESATA" localSheetId="3">#REF!</definedName>
    <definedName name="CAPFRESATA" localSheetId="9">#REF!</definedName>
    <definedName name="CAPFRESATA">#REF!</definedName>
    <definedName name="CAPRS" localSheetId="9">#REF!</definedName>
    <definedName name="CAPRS">#REF!</definedName>
    <definedName name="CAPRSMA" localSheetId="4">[13]ROSTO!#REF!</definedName>
    <definedName name="CAPRSMA" localSheetId="3">[13]ROSTO!#REF!</definedName>
    <definedName name="CAPRSMA" localSheetId="9">[13]ROSTO!#REF!</definedName>
    <definedName name="CAPRSMA">[13]ROSTO!#REF!</definedName>
    <definedName name="CAPRSTA" localSheetId="4">#REF!</definedName>
    <definedName name="CAPRSTA" localSheetId="3">#REF!</definedName>
    <definedName name="CAPRSTA" localSheetId="9">#REF!</definedName>
    <definedName name="CAPRSTA">#REF!</definedName>
    <definedName name="cbuq" localSheetId="9">#REF!</definedName>
    <definedName name="cbuq">#REF!</definedName>
    <definedName name="CD" localSheetId="4">[20]PATO!#REF!</definedName>
    <definedName name="CD" localSheetId="3">[20]PATO!#REF!</definedName>
    <definedName name="CD" localSheetId="9">[20]PATO!#REF!</definedName>
    <definedName name="CD">[20]PATO!#REF!</definedName>
    <definedName name="cesar" localSheetId="4">#REF!</definedName>
    <definedName name="cesar" localSheetId="3">#REF!</definedName>
    <definedName name="cesar">#REF!</definedName>
    <definedName name="CFD" localSheetId="4">#REF!</definedName>
    <definedName name="CFD" localSheetId="3">#REF!</definedName>
    <definedName name="CFD" localSheetId="9">#REF!</definedName>
    <definedName name="CFD">#REF!</definedName>
    <definedName name="CFDMA" localSheetId="4">[13]ROSTO!#REF!</definedName>
    <definedName name="CFDMA" localSheetId="3">[13]ROSTO!#REF!</definedName>
    <definedName name="CFDMA" localSheetId="9">[13]ROSTO!#REF!</definedName>
    <definedName name="CFDMA">[13]ROSTO!#REF!</definedName>
    <definedName name="CFDTA" localSheetId="4">#REF!</definedName>
    <definedName name="CFDTA" localSheetId="3">#REF!</definedName>
    <definedName name="CFDTA" localSheetId="9">#REF!</definedName>
    <definedName name="CFDTA">#REF!</definedName>
    <definedName name="CIM">[4]DADOS!$C$14</definedName>
    <definedName name="çl" localSheetId="4" hidden="1">{#N/A,#N/A,FALSE,"MO (2)"}</definedName>
    <definedName name="çl" localSheetId="3" hidden="1">{#N/A,#N/A,FALSE,"MO (2)"}</definedName>
    <definedName name="çl" localSheetId="5" hidden="1">{#N/A,#N/A,FALSE,"MO (2)"}</definedName>
    <definedName name="çl" hidden="1">{#N/A,#N/A,FALSE,"MO (2)"}</definedName>
    <definedName name="CM_30" localSheetId="4">#REF!</definedName>
    <definedName name="CM_30" localSheetId="3">#REF!</definedName>
    <definedName name="CM_30">#REF!</definedName>
    <definedName name="CODIGO">[21]PT!$A$9:$A$54</definedName>
    <definedName name="COMPOS">#REF!</definedName>
    <definedName name="COMPOSICAO">[3]MARSHALL!$O$369:$AE$390</definedName>
    <definedName name="CONCRETO">'[16]QUADRO 08 - COMPOSIÇÕES'!$H$129</definedName>
    <definedName name="CPAV" localSheetId="4">#REF!</definedName>
    <definedName name="CPAV" localSheetId="3">#REF!</definedName>
    <definedName name="CPAV">#REF!</definedName>
    <definedName name="Cron" localSheetId="4" hidden="1">{#N/A,#N/A,FALSE,"MO (2)"}</definedName>
    <definedName name="Cron" localSheetId="3" hidden="1">{#N/A,#N/A,FALSE,"MO (2)"}</definedName>
    <definedName name="Cron" localSheetId="5" hidden="1">{#N/A,#N/A,FALSE,"MO (2)"}</definedName>
    <definedName name="Cron" hidden="1">{#N/A,#N/A,FALSE,"MO (2)"}</definedName>
    <definedName name="CRONO" localSheetId="4">#REF!</definedName>
    <definedName name="CRONO" localSheetId="3">#REF!</definedName>
    <definedName name="CRONO" localSheetId="9">#REF!</definedName>
    <definedName name="CRONO">#REF!</definedName>
    <definedName name="Cronogr." localSheetId="4">'[22]CR LOTE 02'!#REF!</definedName>
    <definedName name="Cronogr." localSheetId="3">'[22]CR LOTE 02'!#REF!</definedName>
    <definedName name="Cronogr." localSheetId="9">'[22]CR LOTE 02'!#REF!</definedName>
    <definedName name="Cronogr.">'[22]CR LOTE 02'!#REF!</definedName>
    <definedName name="Custo_parcial" localSheetId="4">#REF!</definedName>
    <definedName name="Custo_parcial" localSheetId="3">#REF!</definedName>
    <definedName name="Custo_parcial" localSheetId="9">#REF!</definedName>
    <definedName name="Custo_parcial">#REF!</definedName>
    <definedName name="d" localSheetId="9">#REF!</definedName>
    <definedName name="d">#REF!</definedName>
    <definedName name="DA" localSheetId="9">#REF!</definedName>
    <definedName name="DA">#REF!</definedName>
    <definedName name="dadinho" localSheetId="9">#REF!</definedName>
    <definedName name="dadinho">#REF!</definedName>
    <definedName name="DADOS" localSheetId="9">#REF!</definedName>
    <definedName name="DADOS">#REF!</definedName>
    <definedName name="data" localSheetId="4">#REF!</definedName>
    <definedName name="data" localSheetId="3">#REF!</definedName>
    <definedName name="DATA" localSheetId="9">[4]DADOS!$B$7</definedName>
    <definedName name="data">#REF!</definedName>
    <definedName name="data1" localSheetId="4">#REF!</definedName>
    <definedName name="data1" localSheetId="3">#REF!</definedName>
    <definedName name="data1">#REF!</definedName>
    <definedName name="DATA2" localSheetId="4">#REF!</definedName>
    <definedName name="DATA2" localSheetId="3">#REF!</definedName>
    <definedName name="DATA2">#REF!</definedName>
    <definedName name="DATA3">#REF!</definedName>
    <definedName name="ddere" localSheetId="4" hidden="1">{#N/A,#N/A,FALSE,"MO (2)"}</definedName>
    <definedName name="ddere" localSheetId="3" hidden="1">{#N/A,#N/A,FALSE,"MO (2)"}</definedName>
    <definedName name="ddere" localSheetId="5" hidden="1">{#N/A,#N/A,FALSE,"MO (2)"}</definedName>
    <definedName name="ddere" hidden="1">{#N/A,#N/A,FALSE,"MO (2)"}</definedName>
    <definedName name="dea" localSheetId="4">#REF!</definedName>
    <definedName name="dea" localSheetId="3">#REF!</definedName>
    <definedName name="dea" localSheetId="9">#REF!</definedName>
    <definedName name="dea">#REF!</definedName>
    <definedName name="DEQUIP" localSheetId="9">#REF!</definedName>
    <definedName name="DEQUIP">#REF!</definedName>
    <definedName name="DESM">[4]DADOS!$C$22</definedName>
    <definedName name="dfdfdfd" localSheetId="4" hidden="1">{#N/A,#N/A,FALSE,"MO (2)"}</definedName>
    <definedName name="dfdfdfd" localSheetId="3" hidden="1">{#N/A,#N/A,FALSE,"MO (2)"}</definedName>
    <definedName name="dfdfdfd" localSheetId="5" hidden="1">{#N/A,#N/A,FALSE,"MO (2)"}</definedName>
    <definedName name="dfdfdfd" hidden="1">{#N/A,#N/A,FALSE,"MO (2)"}</definedName>
    <definedName name="DIE">'[23]INSUMOS BÁSICOS'!$E$67</definedName>
    <definedName name="DIESEL" localSheetId="4">#REF!</definedName>
    <definedName name="DIESEL" localSheetId="3">#REF!</definedName>
    <definedName name="DIESEL" localSheetId="9">[19]INVENTÁRIO!$D$5</definedName>
    <definedName name="DIESEL">#REF!</definedName>
    <definedName name="diesel100" localSheetId="9">[5]INVENTÁRIO!$D$5</definedName>
    <definedName name="diesel100">[5]INVENTÁRIO!$D$5</definedName>
    <definedName name="DIESEL2" localSheetId="9">[6]INVENTÁRIO!$D$5</definedName>
    <definedName name="DIESEL2">[6]INVENTÁRIO!$D$5</definedName>
    <definedName name="DIST" localSheetId="4">#REF!</definedName>
    <definedName name="DIST" localSheetId="3">#REF!</definedName>
    <definedName name="DIST">#REF!</definedName>
    <definedName name="DIST1" localSheetId="4">#REF!</definedName>
    <definedName name="DIST1" localSheetId="3">#REF!</definedName>
    <definedName name="DIST1">#REF!</definedName>
    <definedName name="DIST10" localSheetId="4">#REF!</definedName>
    <definedName name="DIST10" localSheetId="3">#REF!</definedName>
    <definedName name="DIST10">#REF!</definedName>
    <definedName name="DIST2">#REF!</definedName>
    <definedName name="DISTA" localSheetId="9">#REF!</definedName>
    <definedName name="DISTA">#REF!</definedName>
    <definedName name="DISTP" localSheetId="9">#REF!</definedName>
    <definedName name="DISTP">#REF!</definedName>
    <definedName name="DISTS" localSheetId="9">#REF!</definedName>
    <definedName name="DISTS">#REF!</definedName>
    <definedName name="DMT">[24]Tabela!$A$5:$F$21</definedName>
    <definedName name="DPESSO" localSheetId="4">#REF!</definedName>
    <definedName name="DPESSO" localSheetId="3">#REF!</definedName>
    <definedName name="DPESSO" localSheetId="9">#REF!</definedName>
    <definedName name="DPESSO">#REF!</definedName>
    <definedName name="DRENA" localSheetId="4">#REF!</definedName>
    <definedName name="DRENA" localSheetId="3">#REF!</definedName>
    <definedName name="DRENA">#REF!</definedName>
    <definedName name="Drena2">#REF!</definedName>
    <definedName name="DRF">#REF!</definedName>
    <definedName name="e" localSheetId="9">#REF!</definedName>
    <definedName name="e">#REF!</definedName>
    <definedName name="E.001" localSheetId="9">#REF!</definedName>
    <definedName name="E.001">#REF!</definedName>
    <definedName name="E.001I" localSheetId="9">#REF!</definedName>
    <definedName name="E.001I">#REF!</definedName>
    <definedName name="E.002" localSheetId="9">#REF!</definedName>
    <definedName name="E.002">#REF!</definedName>
    <definedName name="E.002I" localSheetId="9">#REF!</definedName>
    <definedName name="E.002I">#REF!</definedName>
    <definedName name="E.003" localSheetId="9">#REF!</definedName>
    <definedName name="E.003">#REF!</definedName>
    <definedName name="E.003I" localSheetId="9">#REF!</definedName>
    <definedName name="E.003I">#REF!</definedName>
    <definedName name="E.005" localSheetId="9">#REF!</definedName>
    <definedName name="E.005">#REF!</definedName>
    <definedName name="E.005I" localSheetId="9">#REF!</definedName>
    <definedName name="E.005I">#REF!</definedName>
    <definedName name="E.006" localSheetId="9">#REF!</definedName>
    <definedName name="E.006">#REF!</definedName>
    <definedName name="E.006I" localSheetId="9">#REF!</definedName>
    <definedName name="E.006I">#REF!</definedName>
    <definedName name="E.007" localSheetId="9">#REF!</definedName>
    <definedName name="E.007">#REF!</definedName>
    <definedName name="E.007I" localSheetId="9">#REF!</definedName>
    <definedName name="E.007I">#REF!</definedName>
    <definedName name="E.009" localSheetId="9">#REF!</definedName>
    <definedName name="E.009">#REF!</definedName>
    <definedName name="E.009I" localSheetId="9">#REF!</definedName>
    <definedName name="E.009I">#REF!</definedName>
    <definedName name="E.010" localSheetId="9">#REF!</definedName>
    <definedName name="E.010">#REF!</definedName>
    <definedName name="E.010I" localSheetId="9">#REF!</definedName>
    <definedName name="E.010I">#REF!</definedName>
    <definedName name="E.011" localSheetId="9">#REF!</definedName>
    <definedName name="E.011">#REF!</definedName>
    <definedName name="E.011I" localSheetId="9">#REF!</definedName>
    <definedName name="E.011I">#REF!</definedName>
    <definedName name="E.013" localSheetId="9">#REF!</definedName>
    <definedName name="E.013">#REF!</definedName>
    <definedName name="E.013I" localSheetId="9">#REF!</definedName>
    <definedName name="E.013I">#REF!</definedName>
    <definedName name="E.014" localSheetId="9">#REF!</definedName>
    <definedName name="E.014">#REF!</definedName>
    <definedName name="E.014I" localSheetId="9">#REF!</definedName>
    <definedName name="E.014I">#REF!</definedName>
    <definedName name="E.015" localSheetId="9">#REF!</definedName>
    <definedName name="E.015">#REF!</definedName>
    <definedName name="E.015I" localSheetId="9">#REF!</definedName>
    <definedName name="E.015I">#REF!</definedName>
    <definedName name="E.016" localSheetId="9">#REF!</definedName>
    <definedName name="E.016">#REF!</definedName>
    <definedName name="E.016I" localSheetId="9">#REF!</definedName>
    <definedName name="E.016I">#REF!</definedName>
    <definedName name="E.055" localSheetId="9">#REF!</definedName>
    <definedName name="E.055">#REF!</definedName>
    <definedName name="E.055I" localSheetId="9">#REF!</definedName>
    <definedName name="E.055I">#REF!</definedName>
    <definedName name="E.056" localSheetId="9">#REF!</definedName>
    <definedName name="E.056">#REF!</definedName>
    <definedName name="E.056I" localSheetId="9">#REF!</definedName>
    <definedName name="E.056I">#REF!</definedName>
    <definedName name="E.062" localSheetId="9">#REF!</definedName>
    <definedName name="E.062">#REF!</definedName>
    <definedName name="E.062I" localSheetId="9">#REF!</definedName>
    <definedName name="E.062I">#REF!</definedName>
    <definedName name="E.063" localSheetId="9">#REF!</definedName>
    <definedName name="E.063">#REF!</definedName>
    <definedName name="E.063I" localSheetId="9">#REF!</definedName>
    <definedName name="E.063I">#REF!</definedName>
    <definedName name="E.065" localSheetId="9">#REF!</definedName>
    <definedName name="E.065">#REF!</definedName>
    <definedName name="E.065I" localSheetId="9">#REF!</definedName>
    <definedName name="E.065I">#REF!</definedName>
    <definedName name="E.066" localSheetId="9">#REF!</definedName>
    <definedName name="E.066">#REF!</definedName>
    <definedName name="E.066I" localSheetId="9">#REF!</definedName>
    <definedName name="E.066I">#REF!</definedName>
    <definedName name="E.101" localSheetId="9">#REF!</definedName>
    <definedName name="E.101">#REF!</definedName>
    <definedName name="E.101I" localSheetId="9">#REF!</definedName>
    <definedName name="E.101I">#REF!</definedName>
    <definedName name="E.102" localSheetId="9">#REF!</definedName>
    <definedName name="E.102">#REF!</definedName>
    <definedName name="E.102I" localSheetId="9">#REF!</definedName>
    <definedName name="E.102I">#REF!</definedName>
    <definedName name="E.103" localSheetId="9">#REF!</definedName>
    <definedName name="E.103">#REF!</definedName>
    <definedName name="E.103I" localSheetId="9">#REF!</definedName>
    <definedName name="E.103I">#REF!</definedName>
    <definedName name="E.104" localSheetId="9">#REF!</definedName>
    <definedName name="E.104">#REF!</definedName>
    <definedName name="E.104I" localSheetId="9">#REF!</definedName>
    <definedName name="E.104I">#REF!</definedName>
    <definedName name="E.105" localSheetId="9">#REF!</definedName>
    <definedName name="E.105">#REF!</definedName>
    <definedName name="E.105I" localSheetId="9">#REF!</definedName>
    <definedName name="E.105I">#REF!</definedName>
    <definedName name="E.106" localSheetId="9">#REF!</definedName>
    <definedName name="E.106">#REF!</definedName>
    <definedName name="E.106I" localSheetId="9">#REF!</definedName>
    <definedName name="E.106I">#REF!</definedName>
    <definedName name="E.107" localSheetId="9">#REF!</definedName>
    <definedName name="E.107">#REF!</definedName>
    <definedName name="E.107I" localSheetId="9">#REF!</definedName>
    <definedName name="E.107I">#REF!</definedName>
    <definedName name="E.108" localSheetId="9">#REF!</definedName>
    <definedName name="E.108">#REF!</definedName>
    <definedName name="E.108I" localSheetId="9">#REF!</definedName>
    <definedName name="E.108I">#REF!</definedName>
    <definedName name="E.109" localSheetId="9">#REF!</definedName>
    <definedName name="E.109">#REF!</definedName>
    <definedName name="E.109I" localSheetId="9">#REF!</definedName>
    <definedName name="E.109I">#REF!</definedName>
    <definedName name="E.110" localSheetId="9">#REF!</definedName>
    <definedName name="E.110">#REF!</definedName>
    <definedName name="E.110I" localSheetId="9">#REF!</definedName>
    <definedName name="E.110I">#REF!</definedName>
    <definedName name="E.111" localSheetId="9">#REF!</definedName>
    <definedName name="E.111">#REF!</definedName>
    <definedName name="E.111I" localSheetId="9">#REF!</definedName>
    <definedName name="E.111I">#REF!</definedName>
    <definedName name="E.112" localSheetId="9">#REF!</definedName>
    <definedName name="E.112">#REF!</definedName>
    <definedName name="E.112I" localSheetId="9">#REF!</definedName>
    <definedName name="E.112I">#REF!</definedName>
    <definedName name="E.113" localSheetId="9">#REF!</definedName>
    <definedName name="E.113">#REF!</definedName>
    <definedName name="E.113I" localSheetId="9">#REF!</definedName>
    <definedName name="E.113I">#REF!</definedName>
    <definedName name="E.114" localSheetId="9">#REF!</definedName>
    <definedName name="E.114">#REF!</definedName>
    <definedName name="E.114I" localSheetId="9">#REF!</definedName>
    <definedName name="E.114I">#REF!</definedName>
    <definedName name="E.115" localSheetId="9">#REF!</definedName>
    <definedName name="E.115">#REF!</definedName>
    <definedName name="E.115I" localSheetId="9">#REF!</definedName>
    <definedName name="E.115I">#REF!</definedName>
    <definedName name="E.116" localSheetId="9">#REF!</definedName>
    <definedName name="E.116">#REF!</definedName>
    <definedName name="E.116I" localSheetId="9">#REF!</definedName>
    <definedName name="E.116I">#REF!</definedName>
    <definedName name="E.117" localSheetId="9">#REF!</definedName>
    <definedName name="E.117">#REF!</definedName>
    <definedName name="E.117I" localSheetId="9">#REF!</definedName>
    <definedName name="E.117I">#REF!</definedName>
    <definedName name="E.118" localSheetId="9">#REF!</definedName>
    <definedName name="E.118">#REF!</definedName>
    <definedName name="E.118I" localSheetId="9">#REF!</definedName>
    <definedName name="E.118I">#REF!</definedName>
    <definedName name="E.119" localSheetId="9">#REF!</definedName>
    <definedName name="E.119">#REF!</definedName>
    <definedName name="E.119I" localSheetId="9">#REF!</definedName>
    <definedName name="E.119I">#REF!</definedName>
    <definedName name="E.121" localSheetId="9">#REF!</definedName>
    <definedName name="E.121">#REF!</definedName>
    <definedName name="E.121I" localSheetId="9">#REF!</definedName>
    <definedName name="E.121I">#REF!</definedName>
    <definedName name="E.122" localSheetId="9">#REF!</definedName>
    <definedName name="E.122">#REF!</definedName>
    <definedName name="E.122I" localSheetId="9">#REF!</definedName>
    <definedName name="E.122I">#REF!</definedName>
    <definedName name="E.123" localSheetId="9">#REF!</definedName>
    <definedName name="E.123">#REF!</definedName>
    <definedName name="E.123I" localSheetId="9">#REF!</definedName>
    <definedName name="E.123I">#REF!</definedName>
    <definedName name="E.124" localSheetId="9">#REF!</definedName>
    <definedName name="E.124">#REF!</definedName>
    <definedName name="E.124I" localSheetId="9">#REF!</definedName>
    <definedName name="E.124I">#REF!</definedName>
    <definedName name="E.126" localSheetId="9">#REF!</definedName>
    <definedName name="E.126">#REF!</definedName>
    <definedName name="E.126I" localSheetId="9">#REF!</definedName>
    <definedName name="E.126I">#REF!</definedName>
    <definedName name="E.127" localSheetId="9">#REF!</definedName>
    <definedName name="E.127">#REF!</definedName>
    <definedName name="E.127I" localSheetId="9">#REF!</definedName>
    <definedName name="E.127I">#REF!</definedName>
    <definedName name="E.128" localSheetId="9">#REF!</definedName>
    <definedName name="E.128">#REF!</definedName>
    <definedName name="E.128I" localSheetId="9">#REF!</definedName>
    <definedName name="E.128I">#REF!</definedName>
    <definedName name="E.129" localSheetId="9">#REF!</definedName>
    <definedName name="E.129">#REF!</definedName>
    <definedName name="E.129I" localSheetId="9">#REF!</definedName>
    <definedName name="E.129I">#REF!</definedName>
    <definedName name="E.138" localSheetId="9">#REF!</definedName>
    <definedName name="E.138">#REF!</definedName>
    <definedName name="E.138I" localSheetId="9">#REF!</definedName>
    <definedName name="E.138I">#REF!</definedName>
    <definedName name="E.139" localSheetId="9">#REF!</definedName>
    <definedName name="E.139">#REF!</definedName>
    <definedName name="E.139I" localSheetId="9">#REF!</definedName>
    <definedName name="E.139I">#REF!</definedName>
    <definedName name="E.142" localSheetId="9">#REF!</definedName>
    <definedName name="E.142">#REF!</definedName>
    <definedName name="E.142I" localSheetId="9">#REF!</definedName>
    <definedName name="E.142I">#REF!</definedName>
    <definedName name="E.147" localSheetId="9">#REF!</definedName>
    <definedName name="E.147">#REF!</definedName>
    <definedName name="E.147I" localSheetId="9">#REF!</definedName>
    <definedName name="E.147I">#REF!</definedName>
    <definedName name="E.149" localSheetId="9">#REF!</definedName>
    <definedName name="E.149">#REF!</definedName>
    <definedName name="E.149I" localSheetId="9">#REF!</definedName>
    <definedName name="E.149I">#REF!</definedName>
    <definedName name="E.151" localSheetId="9">#REF!</definedName>
    <definedName name="E.151">#REF!</definedName>
    <definedName name="E.151I" localSheetId="9">#REF!</definedName>
    <definedName name="E.151I">#REF!</definedName>
    <definedName name="E.156" localSheetId="9">#REF!</definedName>
    <definedName name="E.156">#REF!</definedName>
    <definedName name="E.156I" localSheetId="9">#REF!</definedName>
    <definedName name="E.156I">#REF!</definedName>
    <definedName name="E.160" localSheetId="9">#REF!</definedName>
    <definedName name="E.160">#REF!</definedName>
    <definedName name="E.160I" localSheetId="9">#REF!</definedName>
    <definedName name="E.160I">#REF!</definedName>
    <definedName name="E.161" localSheetId="9">#REF!</definedName>
    <definedName name="E.161">#REF!</definedName>
    <definedName name="E.161I" localSheetId="9">#REF!</definedName>
    <definedName name="E.161I">#REF!</definedName>
    <definedName name="E.201" localSheetId="9">#REF!</definedName>
    <definedName name="E.201">#REF!</definedName>
    <definedName name="E.201I" localSheetId="9">#REF!</definedName>
    <definedName name="E.201I">#REF!</definedName>
    <definedName name="E.202" localSheetId="9">#REF!</definedName>
    <definedName name="E.202">#REF!</definedName>
    <definedName name="E.202I" localSheetId="9">#REF!</definedName>
    <definedName name="E.202I">#REF!</definedName>
    <definedName name="E.203" localSheetId="9">#REF!</definedName>
    <definedName name="E.203">#REF!</definedName>
    <definedName name="E.203I" localSheetId="9">#REF!</definedName>
    <definedName name="E.203I">#REF!</definedName>
    <definedName name="E.204" localSheetId="9">#REF!</definedName>
    <definedName name="E.204">#REF!</definedName>
    <definedName name="E.204I" localSheetId="9">#REF!</definedName>
    <definedName name="E.204I">#REF!</definedName>
    <definedName name="E.205" localSheetId="9">#REF!</definedName>
    <definedName name="E.205">#REF!</definedName>
    <definedName name="E.205I" localSheetId="9">#REF!</definedName>
    <definedName name="E.205I">#REF!</definedName>
    <definedName name="E.206" localSheetId="9">#REF!</definedName>
    <definedName name="E.206">#REF!</definedName>
    <definedName name="E.206I" localSheetId="9">#REF!</definedName>
    <definedName name="E.206I">#REF!</definedName>
    <definedName name="E.207" localSheetId="9">#REF!</definedName>
    <definedName name="E.207">#REF!</definedName>
    <definedName name="E.207I" localSheetId="9">#REF!</definedName>
    <definedName name="E.207I">#REF!</definedName>
    <definedName name="E.208" localSheetId="9">#REF!</definedName>
    <definedName name="E.208">#REF!</definedName>
    <definedName name="E.208I" localSheetId="9">#REF!</definedName>
    <definedName name="E.208I">#REF!</definedName>
    <definedName name="E.209" localSheetId="9">#REF!</definedName>
    <definedName name="E.209">#REF!</definedName>
    <definedName name="E.209I" localSheetId="9">#REF!</definedName>
    <definedName name="E.209I">#REF!</definedName>
    <definedName name="E.210" localSheetId="9">#REF!</definedName>
    <definedName name="E.210">#REF!</definedName>
    <definedName name="E.210I" localSheetId="9">#REF!</definedName>
    <definedName name="E.210I">#REF!</definedName>
    <definedName name="E.211" localSheetId="9">#REF!</definedName>
    <definedName name="E.211">#REF!</definedName>
    <definedName name="E.211I" localSheetId="9">#REF!</definedName>
    <definedName name="E.211I">#REF!</definedName>
    <definedName name="E.223" localSheetId="9">#REF!</definedName>
    <definedName name="E.223">#REF!</definedName>
    <definedName name="E.223I" localSheetId="9">#REF!</definedName>
    <definedName name="E.223I">#REF!</definedName>
    <definedName name="E.225" localSheetId="9">#REF!</definedName>
    <definedName name="E.225">#REF!</definedName>
    <definedName name="E.225I" localSheetId="9">#REF!</definedName>
    <definedName name="E.225I">#REF!</definedName>
    <definedName name="E.226" localSheetId="9">#REF!</definedName>
    <definedName name="E.226">#REF!</definedName>
    <definedName name="E.226I" localSheetId="9">#REF!</definedName>
    <definedName name="E.226I">#REF!</definedName>
    <definedName name="E.301" localSheetId="9">#REF!</definedName>
    <definedName name="E.301">#REF!</definedName>
    <definedName name="E.301I" localSheetId="9">#REF!</definedName>
    <definedName name="E.301I">#REF!</definedName>
    <definedName name="E.302" localSheetId="9">#REF!</definedName>
    <definedName name="E.302">#REF!</definedName>
    <definedName name="E.302I" localSheetId="9">#REF!</definedName>
    <definedName name="E.302I">#REF!</definedName>
    <definedName name="E.303" localSheetId="9">#REF!</definedName>
    <definedName name="E.303">#REF!</definedName>
    <definedName name="E.303I" localSheetId="9">#REF!</definedName>
    <definedName name="E.303I">#REF!</definedName>
    <definedName name="E.304" localSheetId="9">#REF!</definedName>
    <definedName name="E.304">#REF!</definedName>
    <definedName name="E.304I" localSheetId="9">#REF!</definedName>
    <definedName name="E.304I">#REF!</definedName>
    <definedName name="E.305" localSheetId="9">#REF!</definedName>
    <definedName name="E.305">#REF!</definedName>
    <definedName name="E.305I" localSheetId="9">#REF!</definedName>
    <definedName name="E.305I">#REF!</definedName>
    <definedName name="E.306" localSheetId="9">#REF!</definedName>
    <definedName name="E.306">#REF!</definedName>
    <definedName name="E.306I" localSheetId="9">#REF!</definedName>
    <definedName name="E.306I">#REF!</definedName>
    <definedName name="E.307" localSheetId="9">#REF!</definedName>
    <definedName name="E.307">#REF!</definedName>
    <definedName name="E.307I" localSheetId="9">#REF!</definedName>
    <definedName name="E.307I">#REF!</definedName>
    <definedName name="E.308" localSheetId="9">#REF!</definedName>
    <definedName name="E.308">#REF!</definedName>
    <definedName name="E.308I" localSheetId="9">#REF!</definedName>
    <definedName name="E.308I">#REF!</definedName>
    <definedName name="E.309" localSheetId="9">#REF!</definedName>
    <definedName name="E.309">#REF!</definedName>
    <definedName name="E.309I" localSheetId="9">#REF!</definedName>
    <definedName name="E.309I">#REF!</definedName>
    <definedName name="E.310" localSheetId="9">#REF!</definedName>
    <definedName name="E.310">#REF!</definedName>
    <definedName name="E.310I" localSheetId="9">#REF!</definedName>
    <definedName name="E.310I">#REF!</definedName>
    <definedName name="E.311" localSheetId="9">#REF!</definedName>
    <definedName name="E.311">#REF!</definedName>
    <definedName name="E.311I" localSheetId="9">#REF!</definedName>
    <definedName name="E.311I">#REF!</definedName>
    <definedName name="E.312" localSheetId="9">#REF!</definedName>
    <definedName name="E.312">#REF!</definedName>
    <definedName name="E.312I" localSheetId="9">#REF!</definedName>
    <definedName name="E.312I">#REF!</definedName>
    <definedName name="E.313" localSheetId="9">#REF!</definedName>
    <definedName name="E.313">#REF!</definedName>
    <definedName name="E.313I" localSheetId="9">#REF!</definedName>
    <definedName name="E.313I">#REF!</definedName>
    <definedName name="E.314" localSheetId="9">#REF!</definedName>
    <definedName name="E.314">#REF!</definedName>
    <definedName name="E.314I" localSheetId="9">#REF!</definedName>
    <definedName name="E.314I">#REF!</definedName>
    <definedName name="E.316" localSheetId="9">#REF!</definedName>
    <definedName name="E.316">#REF!</definedName>
    <definedName name="E.316I" localSheetId="9">#REF!</definedName>
    <definedName name="E.316I">#REF!</definedName>
    <definedName name="E.317" localSheetId="9">#REF!</definedName>
    <definedName name="E.317">#REF!</definedName>
    <definedName name="E.317I" localSheetId="9">#REF!</definedName>
    <definedName name="E.317I">#REF!</definedName>
    <definedName name="E.318" localSheetId="9">#REF!</definedName>
    <definedName name="E.318">#REF!</definedName>
    <definedName name="E.318I" localSheetId="9">#REF!</definedName>
    <definedName name="E.318I">#REF!</definedName>
    <definedName name="E.323" localSheetId="9">#REF!</definedName>
    <definedName name="E.323">#REF!</definedName>
    <definedName name="E.323I" localSheetId="9">#REF!</definedName>
    <definedName name="E.323I">#REF!</definedName>
    <definedName name="E.330" localSheetId="9">#REF!</definedName>
    <definedName name="E.330">#REF!</definedName>
    <definedName name="E.330I" localSheetId="9">#REF!</definedName>
    <definedName name="E.330I">#REF!</definedName>
    <definedName name="E.331" localSheetId="9">#REF!</definedName>
    <definedName name="E.331">#REF!</definedName>
    <definedName name="E.331I" localSheetId="9">#REF!</definedName>
    <definedName name="E.331I">#REF!</definedName>
    <definedName name="E.332" localSheetId="9">#REF!</definedName>
    <definedName name="E.332">#REF!</definedName>
    <definedName name="E.332I" localSheetId="9">#REF!</definedName>
    <definedName name="E.332I">#REF!</definedName>
    <definedName name="E.333" localSheetId="9">#REF!</definedName>
    <definedName name="E.333">#REF!</definedName>
    <definedName name="E.333I" localSheetId="9">#REF!</definedName>
    <definedName name="E.333I">#REF!</definedName>
    <definedName name="E.334" localSheetId="9">#REF!</definedName>
    <definedName name="E.334">#REF!</definedName>
    <definedName name="E.334I" localSheetId="9">#REF!</definedName>
    <definedName name="E.334I">#REF!</definedName>
    <definedName name="E.335" localSheetId="9">#REF!</definedName>
    <definedName name="E.335">#REF!</definedName>
    <definedName name="E.335I" localSheetId="9">#REF!</definedName>
    <definedName name="E.335I">#REF!</definedName>
    <definedName name="E.336" localSheetId="9">#REF!</definedName>
    <definedName name="E.336">#REF!</definedName>
    <definedName name="E.336I" localSheetId="9">#REF!</definedName>
    <definedName name="E.336I">#REF!</definedName>
    <definedName name="E.337" localSheetId="9">#REF!</definedName>
    <definedName name="E.337">#REF!</definedName>
    <definedName name="E.337I" localSheetId="9">#REF!</definedName>
    <definedName name="E.337I">#REF!</definedName>
    <definedName name="E.338" localSheetId="9">#REF!</definedName>
    <definedName name="E.338">#REF!</definedName>
    <definedName name="E.338I" localSheetId="9">#REF!</definedName>
    <definedName name="E.338I">#REF!</definedName>
    <definedName name="E.339" localSheetId="9">#REF!</definedName>
    <definedName name="E.339">#REF!</definedName>
    <definedName name="E.339I" localSheetId="9">#REF!</definedName>
    <definedName name="E.339I">#REF!</definedName>
    <definedName name="E.340" localSheetId="9">#REF!</definedName>
    <definedName name="E.340">#REF!</definedName>
    <definedName name="E.340I" localSheetId="9">#REF!</definedName>
    <definedName name="E.340I">#REF!</definedName>
    <definedName name="E.343" localSheetId="9">#REF!</definedName>
    <definedName name="E.343">#REF!</definedName>
    <definedName name="E.343I" localSheetId="9">#REF!</definedName>
    <definedName name="E.343I">#REF!</definedName>
    <definedName name="E.400" localSheetId="9">#REF!</definedName>
    <definedName name="E.400">#REF!</definedName>
    <definedName name="E.400I" localSheetId="9">#REF!</definedName>
    <definedName name="E.400I">#REF!</definedName>
    <definedName name="E.402" localSheetId="9">#REF!</definedName>
    <definedName name="E.402">#REF!</definedName>
    <definedName name="E.402I" localSheetId="9">#REF!</definedName>
    <definedName name="E.402I">#REF!</definedName>
    <definedName name="E.403" localSheetId="9">#REF!</definedName>
    <definedName name="E.403">#REF!</definedName>
    <definedName name="E.403I" localSheetId="9">#REF!</definedName>
    <definedName name="E.403I">#REF!</definedName>
    <definedName name="E.404" localSheetId="9">#REF!</definedName>
    <definedName name="E.404">#REF!</definedName>
    <definedName name="E.404I" localSheetId="9">#REF!</definedName>
    <definedName name="E.404I">#REF!</definedName>
    <definedName name="E.405" localSheetId="9">#REF!</definedName>
    <definedName name="E.405">#REF!</definedName>
    <definedName name="E.405I" localSheetId="9">#REF!</definedName>
    <definedName name="E.405I">#REF!</definedName>
    <definedName name="E.406" localSheetId="9">#REF!</definedName>
    <definedName name="E.406">#REF!</definedName>
    <definedName name="E.406I" localSheetId="9">#REF!</definedName>
    <definedName name="E.406I">#REF!</definedName>
    <definedName name="E.407" localSheetId="9">#REF!</definedName>
    <definedName name="E.407">#REF!</definedName>
    <definedName name="E.407I" localSheetId="9">#REF!</definedName>
    <definedName name="E.407I">#REF!</definedName>
    <definedName name="E.408" localSheetId="9">#REF!</definedName>
    <definedName name="E.408">#REF!</definedName>
    <definedName name="E.408I" localSheetId="9">#REF!</definedName>
    <definedName name="E.408I">#REF!</definedName>
    <definedName name="E.409" localSheetId="9">#REF!</definedName>
    <definedName name="E.409">#REF!</definedName>
    <definedName name="E.409I" localSheetId="9">#REF!</definedName>
    <definedName name="E.409I">#REF!</definedName>
    <definedName name="E.410" localSheetId="9">#REF!</definedName>
    <definedName name="E.410">#REF!</definedName>
    <definedName name="E.410I" localSheetId="9">#REF!</definedName>
    <definedName name="E.410I">#REF!</definedName>
    <definedName name="E.411" localSheetId="9">#REF!</definedName>
    <definedName name="E.411">#REF!</definedName>
    <definedName name="E.411I" localSheetId="9">#REF!</definedName>
    <definedName name="E.411I">#REF!</definedName>
    <definedName name="E.412" localSheetId="9">#REF!</definedName>
    <definedName name="E.412">#REF!</definedName>
    <definedName name="E.412I" localSheetId="9">#REF!</definedName>
    <definedName name="E.412I">#REF!</definedName>
    <definedName name="E.416" localSheetId="9">#REF!</definedName>
    <definedName name="E.416">#REF!</definedName>
    <definedName name="E.416I" localSheetId="9">#REF!</definedName>
    <definedName name="E.416I">#REF!</definedName>
    <definedName name="E.421" localSheetId="9">#REF!</definedName>
    <definedName name="E.421">#REF!</definedName>
    <definedName name="E.421I" localSheetId="9">#REF!</definedName>
    <definedName name="E.421I">#REF!</definedName>
    <definedName name="E.422" localSheetId="9">#REF!</definedName>
    <definedName name="E.422">#REF!</definedName>
    <definedName name="E.422I" localSheetId="9">#REF!</definedName>
    <definedName name="E.422I">#REF!</definedName>
    <definedName name="E.427" localSheetId="9">#REF!</definedName>
    <definedName name="E.427">#REF!</definedName>
    <definedName name="E.427I" localSheetId="9">#REF!</definedName>
    <definedName name="E.427I">#REF!</definedName>
    <definedName name="E.432" localSheetId="9">#REF!</definedName>
    <definedName name="E.432">#REF!</definedName>
    <definedName name="E.432I" localSheetId="9">#REF!</definedName>
    <definedName name="E.432I">#REF!</definedName>
    <definedName name="E.433" localSheetId="9">#REF!</definedName>
    <definedName name="E.433">#REF!</definedName>
    <definedName name="E.433I" localSheetId="9">#REF!</definedName>
    <definedName name="E.433I">#REF!</definedName>
    <definedName name="E.434" localSheetId="9">#REF!</definedName>
    <definedName name="E.434">#REF!</definedName>
    <definedName name="E.434I" localSheetId="9">#REF!</definedName>
    <definedName name="E.434I">#REF!</definedName>
    <definedName name="E.501" localSheetId="9">#REF!</definedName>
    <definedName name="E.501">#REF!</definedName>
    <definedName name="E.501I" localSheetId="9">#REF!</definedName>
    <definedName name="E.501I">#REF!</definedName>
    <definedName name="E.502" localSheetId="9">#REF!</definedName>
    <definedName name="E.502">#REF!</definedName>
    <definedName name="E.502I" localSheetId="9">#REF!</definedName>
    <definedName name="E.502I">#REF!</definedName>
    <definedName name="E.503" localSheetId="9">#REF!</definedName>
    <definedName name="E.503">#REF!</definedName>
    <definedName name="E.503I" localSheetId="9">#REF!</definedName>
    <definedName name="E.503I">#REF!</definedName>
    <definedName name="E.504" localSheetId="9">#REF!</definedName>
    <definedName name="E.504">#REF!</definedName>
    <definedName name="E.504I" localSheetId="9">#REF!</definedName>
    <definedName name="E.504I">#REF!</definedName>
    <definedName name="E.505" localSheetId="9">#REF!</definedName>
    <definedName name="E.505">#REF!</definedName>
    <definedName name="E.505I" localSheetId="9">#REF!</definedName>
    <definedName name="E.505I">#REF!</definedName>
    <definedName name="E.507" localSheetId="9">#REF!</definedName>
    <definedName name="E.507">#REF!</definedName>
    <definedName name="E.507I" localSheetId="9">#REF!</definedName>
    <definedName name="E.507I">#REF!</definedName>
    <definedName name="E.508" localSheetId="9">#REF!</definedName>
    <definedName name="E.508">#REF!</definedName>
    <definedName name="E.508I" localSheetId="9">#REF!</definedName>
    <definedName name="E.508I">#REF!</definedName>
    <definedName name="E.509" localSheetId="9">#REF!</definedName>
    <definedName name="E.509">#REF!</definedName>
    <definedName name="E.509I" localSheetId="9">#REF!</definedName>
    <definedName name="E.509I">#REF!</definedName>
    <definedName name="E.601" localSheetId="9">#REF!</definedName>
    <definedName name="E.601">#REF!</definedName>
    <definedName name="E.601I" localSheetId="9">#REF!</definedName>
    <definedName name="E.601I">#REF!</definedName>
    <definedName name="E.602" localSheetId="9">#REF!</definedName>
    <definedName name="E.602">#REF!</definedName>
    <definedName name="E.602I" localSheetId="9">#REF!</definedName>
    <definedName name="E.602I">#REF!</definedName>
    <definedName name="E.603" localSheetId="9">#REF!</definedName>
    <definedName name="E.603">#REF!</definedName>
    <definedName name="E.603I" localSheetId="9">#REF!</definedName>
    <definedName name="E.603I">#REF!</definedName>
    <definedName name="E.901" localSheetId="9">#REF!</definedName>
    <definedName name="E.901">#REF!</definedName>
    <definedName name="E.901I" localSheetId="9">#REF!</definedName>
    <definedName name="E.901I">#REF!</definedName>
    <definedName name="E.902" localSheetId="9">#REF!</definedName>
    <definedName name="E.902">#REF!</definedName>
    <definedName name="E.902I" localSheetId="9">#REF!</definedName>
    <definedName name="E.902I">#REF!</definedName>
    <definedName name="E.903" localSheetId="9">#REF!</definedName>
    <definedName name="E.903">#REF!</definedName>
    <definedName name="E.903I" localSheetId="9">#REF!</definedName>
    <definedName name="E.903I">#REF!</definedName>
    <definedName name="E.904" localSheetId="9">#REF!</definedName>
    <definedName name="E.904">#REF!</definedName>
    <definedName name="E.904I" localSheetId="9">#REF!</definedName>
    <definedName name="E.904I">#REF!</definedName>
    <definedName name="E.905" localSheetId="9">#REF!</definedName>
    <definedName name="E.905">#REF!</definedName>
    <definedName name="E.905I" localSheetId="9">#REF!</definedName>
    <definedName name="E.905I">#REF!</definedName>
    <definedName name="E.906" localSheetId="9">#REF!</definedName>
    <definedName name="E.906">#REF!</definedName>
    <definedName name="E.906I" localSheetId="9">#REF!</definedName>
    <definedName name="E.906I">#REF!</definedName>
    <definedName name="E.907" localSheetId="9">#REF!</definedName>
    <definedName name="E.907">#REF!</definedName>
    <definedName name="E.907I" localSheetId="9">#REF!</definedName>
    <definedName name="E.907I">#REF!</definedName>
    <definedName name="E.908" localSheetId="9">#REF!</definedName>
    <definedName name="E.908">#REF!</definedName>
    <definedName name="E.908I" localSheetId="9">#REF!</definedName>
    <definedName name="E.908I">#REF!</definedName>
    <definedName name="E.909" localSheetId="9">#REF!</definedName>
    <definedName name="E.909">#REF!</definedName>
    <definedName name="E.909I" localSheetId="9">#REF!</definedName>
    <definedName name="E.909I">#REF!</definedName>
    <definedName name="E.910" localSheetId="9">#REF!</definedName>
    <definedName name="E.910">#REF!</definedName>
    <definedName name="E.910I" localSheetId="9">#REF!</definedName>
    <definedName name="E.910I">#REF!</definedName>
    <definedName name="E.911" localSheetId="9">#REF!</definedName>
    <definedName name="E.911">#REF!</definedName>
    <definedName name="E.911I" localSheetId="9">#REF!</definedName>
    <definedName name="E.911I">#REF!</definedName>
    <definedName name="E.912" localSheetId="9">#REF!</definedName>
    <definedName name="E.912">#REF!</definedName>
    <definedName name="E.912I" localSheetId="9">#REF!</definedName>
    <definedName name="E.912I">#REF!</definedName>
    <definedName name="E.914" localSheetId="9">#REF!</definedName>
    <definedName name="E.914">#REF!</definedName>
    <definedName name="E.914I" localSheetId="9">#REF!</definedName>
    <definedName name="E.914I">#REF!</definedName>
    <definedName name="E.915" localSheetId="9">#REF!</definedName>
    <definedName name="E.915">#REF!</definedName>
    <definedName name="E.915I" localSheetId="9">#REF!</definedName>
    <definedName name="E.915I">#REF!</definedName>
    <definedName name="E.916" localSheetId="9">#REF!</definedName>
    <definedName name="E.916">#REF!</definedName>
    <definedName name="E.916I" localSheetId="9">#REF!</definedName>
    <definedName name="E.916I">#REF!</definedName>
    <definedName name="E.917" localSheetId="9">#REF!</definedName>
    <definedName name="E.917">#REF!</definedName>
    <definedName name="E.917I" localSheetId="9">#REF!</definedName>
    <definedName name="E.917I">#REF!</definedName>
    <definedName name="E.918" localSheetId="9">#REF!</definedName>
    <definedName name="E.918">#REF!</definedName>
    <definedName name="E.918I" localSheetId="9">#REF!</definedName>
    <definedName name="E.918I">#REF!</definedName>
    <definedName name="E.919" localSheetId="9">#REF!</definedName>
    <definedName name="E.919">#REF!</definedName>
    <definedName name="E.919I" localSheetId="9">#REF!</definedName>
    <definedName name="E.919I">#REF!</definedName>
    <definedName name="E.920" localSheetId="9">#REF!</definedName>
    <definedName name="E.920">#REF!</definedName>
    <definedName name="E.920I" localSheetId="9">#REF!</definedName>
    <definedName name="E.920I">#REF!</definedName>
    <definedName name="E.921" localSheetId="9">#REF!</definedName>
    <definedName name="E.921">#REF!</definedName>
    <definedName name="E.921I" localSheetId="9">#REF!</definedName>
    <definedName name="E.921I">#REF!</definedName>
    <definedName name="E.922" localSheetId="9">#REF!</definedName>
    <definedName name="E.922">#REF!</definedName>
    <definedName name="E.922I" localSheetId="9">#REF!</definedName>
    <definedName name="E.922I">#REF!</definedName>
    <definedName name="E.923" localSheetId="9">#REF!</definedName>
    <definedName name="E.923">#REF!</definedName>
    <definedName name="E.923I" localSheetId="9">#REF!</definedName>
    <definedName name="E.923I">#REF!</definedName>
    <definedName name="E.924" localSheetId="9">#REF!</definedName>
    <definedName name="E.924">#REF!</definedName>
    <definedName name="E.924I" localSheetId="9">#REF!</definedName>
    <definedName name="E.924I">#REF!</definedName>
    <definedName name="E.925" localSheetId="9">#REF!</definedName>
    <definedName name="E.925">#REF!</definedName>
    <definedName name="E.925I" localSheetId="9">#REF!</definedName>
    <definedName name="E.925I">#REF!</definedName>
    <definedName name="edit">#REF!</definedName>
    <definedName name="edita">#REF!</definedName>
    <definedName name="EDITA1">#REF!</definedName>
    <definedName name="EDITA2">#REF!</definedName>
    <definedName name="EDITAL">#REF!</definedName>
    <definedName name="EDITAL2">#REF!</definedName>
    <definedName name="EDITALA">#REF!</definedName>
    <definedName name="eeeee" localSheetId="4" hidden="1">{#N/A,#N/A,FALSE,"MO (2)"}</definedName>
    <definedName name="eeeee" localSheetId="3" hidden="1">{#N/A,#N/A,FALSE,"MO (2)"}</definedName>
    <definedName name="eeeee" localSheetId="5" hidden="1">{#N/A,#N/A,FALSE,"MO (2)"}</definedName>
    <definedName name="eeeee" hidden="1">{#N/A,#N/A,FALSE,"MO (2)"}</definedName>
    <definedName name="EMUL_ASF" localSheetId="4">#REF!</definedName>
    <definedName name="EMUL_ASF" localSheetId="3">#REF!</definedName>
    <definedName name="EMUL_ASF" localSheetId="9">#REF!</definedName>
    <definedName name="EMUL_ASF">#REF!</definedName>
    <definedName name="EMUL_ASF_MA" localSheetId="4">[13]ROSTO!#REF!</definedName>
    <definedName name="EMUL_ASF_MA" localSheetId="3">[13]ROSTO!#REF!</definedName>
    <definedName name="EMUL_ASF_MA" localSheetId="9">[13]ROSTO!#REF!</definedName>
    <definedName name="EMUL_ASF_MA">[13]ROSTO!#REF!</definedName>
    <definedName name="EMUL_ASF_TA" localSheetId="4">#REF!</definedName>
    <definedName name="EMUL_ASF_TA" localSheetId="3">#REF!</definedName>
    <definedName name="EMUL_ASF_TA" localSheetId="9">#REF!</definedName>
    <definedName name="EMUL_ASF_TA">#REF!</definedName>
    <definedName name="EMULPOLIM" localSheetId="4">#REF!</definedName>
    <definedName name="EMULPOLIM" localSheetId="3">#REF!</definedName>
    <definedName name="EMULPOLIM">#REF!</definedName>
    <definedName name="ENCP">#REF!</definedName>
    <definedName name="ENCPA">#REF!</definedName>
    <definedName name="ENCT">#REF!</definedName>
    <definedName name="ENCTA">#REF!</definedName>
    <definedName name="eng">'[8]Mat Asf'!$C$36</definedName>
    <definedName name="eng." localSheetId="4" hidden="1">{#N/A,#N/A,FALSE,"MO (2)"}</definedName>
    <definedName name="eng." localSheetId="3" hidden="1">{#N/A,#N/A,FALSE,"MO (2)"}</definedName>
    <definedName name="eng." localSheetId="5" hidden="1">{#N/A,#N/A,FALSE,"MO (2)"}</definedName>
    <definedName name="eng." hidden="1">{#N/A,#N/A,FALSE,"MO (2)"}</definedName>
    <definedName name="ENGENHARIA" localSheetId="4" hidden="1">{#N/A,#N/A,FALSE,"MO (2)"}</definedName>
    <definedName name="ENGENHARIA" localSheetId="3" hidden="1">{#N/A,#N/A,FALSE,"MO (2)"}</definedName>
    <definedName name="ENGENHARIA" localSheetId="5" hidden="1">{#N/A,#N/A,FALSE,"MO (2)"}</definedName>
    <definedName name="ENGENHARIA" hidden="1">{#N/A,#N/A,FALSE,"MO (2)"}</definedName>
    <definedName name="EQP" localSheetId="9">[12]COMPOS1!#REF!</definedName>
    <definedName name="EQP">[12]COMPOS1!#REF!</definedName>
    <definedName name="equip" localSheetId="4">#REF!</definedName>
    <definedName name="equip" localSheetId="3">#REF!</definedName>
    <definedName name="equip" localSheetId="9">#REF!</definedName>
    <definedName name="equip">#REF!</definedName>
    <definedName name="ereerer" localSheetId="4" hidden="1">{#N/A,#N/A,FALSE,"MO (2)"}</definedName>
    <definedName name="ereerer" localSheetId="3" hidden="1">{#N/A,#N/A,FALSE,"MO (2)"}</definedName>
    <definedName name="ereerer" localSheetId="5" hidden="1">{#N/A,#N/A,FALSE,"MO (2)"}</definedName>
    <definedName name="ereerer" hidden="1">{#N/A,#N/A,FALSE,"MO (2)"}</definedName>
    <definedName name="ESC" localSheetId="4">#REF!</definedName>
    <definedName name="ESC" localSheetId="3">#REF!</definedName>
    <definedName name="ESC">#REF!</definedName>
    <definedName name="EU" localSheetId="4" hidden="1">{#N/A,#N/A,FALSE,"MO (2)"}</definedName>
    <definedName name="EU" localSheetId="3" hidden="1">{#N/A,#N/A,FALSE,"MO (2)"}</definedName>
    <definedName name="EU" localSheetId="5" hidden="1">{#N/A,#N/A,FALSE,"MO (2)"}</definedName>
    <definedName name="EU" hidden="1">{#N/A,#N/A,FALSE,"MO (2)"}</definedName>
    <definedName name="ex" localSheetId="4">#REF!</definedName>
    <definedName name="ex" localSheetId="3">#REF!</definedName>
    <definedName name="ex" localSheetId="9">#REF!</definedName>
    <definedName name="ex">#REF!</definedName>
    <definedName name="Excel_BuiltIn_Print_Area_1" localSheetId="4">#REF!</definedName>
    <definedName name="Excel_BuiltIn_Print_Area_1" localSheetId="3">#REF!</definedName>
    <definedName name="Excel_BuiltIn_Print_Area_1">#REF!</definedName>
    <definedName name="Excel_BuiltIn_Print_Area_1_1">#REF!</definedName>
    <definedName name="Excel_BuiltIn_Print_Area_10" localSheetId="9">#REF!</definedName>
    <definedName name="Excel_BuiltIn_Print_Area_10">#REF!</definedName>
    <definedName name="Excel_BuiltIn_Print_Area_17_1" localSheetId="9">#REF!</definedName>
    <definedName name="Excel_BuiltIn_Print_Area_17_1">#REF!</definedName>
    <definedName name="Excel_BuiltIn_Print_Area_2_1" localSheetId="9">#REF!</definedName>
    <definedName name="Excel_BuiltIn_Print_Area_2_1">#REF!</definedName>
    <definedName name="Excel_BuiltIn_Print_Area_3" localSheetId="9">#REF!</definedName>
    <definedName name="Excel_BuiltIn_Print_Area_3">#REF!</definedName>
    <definedName name="Excel_BuiltIn_Print_Area_3_1_4" localSheetId="9">#REF!</definedName>
    <definedName name="Excel_BuiltIn_Print_Area_3_1_4">#REF!</definedName>
    <definedName name="Excel_BuiltIn_Print_Area_4" localSheetId="9">#REF!</definedName>
    <definedName name="Excel_BuiltIn_Print_Area_4">#REF!</definedName>
    <definedName name="Excel_BuiltIn_Print_Area_5" localSheetId="9">#REF!</definedName>
    <definedName name="Excel_BuiltIn_Print_Area_5">#REF!</definedName>
    <definedName name="Excel_BuiltIn_Print_Area_6" localSheetId="9">#REF!</definedName>
    <definedName name="Excel_BuiltIn_Print_Area_6">#REF!</definedName>
    <definedName name="Excel_BuiltIn_Print_Area_7" localSheetId="9">#REF!</definedName>
    <definedName name="Excel_BuiltIn_Print_Area_7">#REF!</definedName>
    <definedName name="Excel_BuiltIn_Print_Area_7_1" localSheetId="9">#REF!</definedName>
    <definedName name="Excel_BuiltIn_Print_Area_7_1">#REF!</definedName>
    <definedName name="Excel_BuiltIn_Print_Area_8" localSheetId="9">#REF!</definedName>
    <definedName name="Excel_BuiltIn_Print_Area_8">#REF!</definedName>
    <definedName name="Excel_BuiltIn_Print_Area_9" localSheetId="9">#REF!</definedName>
    <definedName name="Excel_BuiltIn_Print_Area_9">#REF!</definedName>
    <definedName name="Excel_BuiltIn_Print_Titles_1">#REF!</definedName>
    <definedName name="Excel_BuiltIn_Print_Titles_1_1" localSheetId="9">#REF!</definedName>
    <definedName name="Excel_BuiltIn_Print_Titles_1_1">#REF!</definedName>
    <definedName name="Excel_BuiltIn_Print_Titles_11" localSheetId="9">#REF!</definedName>
    <definedName name="Excel_BuiltIn_Print_Titles_11">#REF!</definedName>
    <definedName name="Excel_BuiltIn_Print_Titles_2_1" localSheetId="9">#REF!</definedName>
    <definedName name="Excel_BuiltIn_Print_Titles_2_1">#REF!</definedName>
    <definedName name="Excel_BuiltIn_Print_Titles_3_1" localSheetId="9">#REF!</definedName>
    <definedName name="Excel_BuiltIn_Print_Titles_3_1">#REF!</definedName>
    <definedName name="Excel_BuiltIn_Print_Titles_5" localSheetId="9">#REF!</definedName>
    <definedName name="Excel_BuiltIn_Print_Titles_5">#REF!</definedName>
    <definedName name="Excel_BuiltIn_Print_Titles_7_1" localSheetId="9">#REF!</definedName>
    <definedName name="Excel_BuiltIn_Print_Titles_7_1">#REF!</definedName>
    <definedName name="Excel_BuiltIn_Print_Titles_8" localSheetId="9">#REF!</definedName>
    <definedName name="Excel_BuiltIn_Print_Titles_8">#REF!</definedName>
    <definedName name="EXER">#REF!</definedName>
    <definedName name="EXT" localSheetId="4">#REF!</definedName>
    <definedName name="EXT" localSheetId="3">#REF!</definedName>
    <definedName name="ext" localSheetId="9">[25]DG!$B$14</definedName>
    <definedName name="EXT">#REF!</definedName>
    <definedName name="EXTA" localSheetId="4">#REF!</definedName>
    <definedName name="EXTA" localSheetId="3">#REF!</definedName>
    <definedName name="EXTA">#REF!</definedName>
    <definedName name="exte" localSheetId="9">#REF!</definedName>
    <definedName name="exte">#REF!</definedName>
    <definedName name="Extensão" localSheetId="9">#REF!</definedName>
    <definedName name="Extensão">#REF!</definedName>
    <definedName name="EXTENSÃO1">#REF!</definedName>
    <definedName name="f" localSheetId="9">#REF!</definedName>
    <definedName name="f">#REF!</definedName>
    <definedName name="F.801" localSheetId="4">[14]Mat.!#REF!</definedName>
    <definedName name="F.801" localSheetId="3">[14]Mat.!#REF!</definedName>
    <definedName name="F.801" localSheetId="9">[14]Mat.!#REF!</definedName>
    <definedName name="F.801">[14]Mat.!#REF!</definedName>
    <definedName name="F.802" localSheetId="4">[14]Mat.!#REF!</definedName>
    <definedName name="F.802" localSheetId="3">[14]Mat.!#REF!</definedName>
    <definedName name="F.802" localSheetId="9">[14]Mat.!#REF!</definedName>
    <definedName name="F.802">[14]Mat.!#REF!</definedName>
    <definedName name="F.803" localSheetId="9">[14]Mat.!#REF!</definedName>
    <definedName name="F.803">[14]Mat.!#REF!</definedName>
    <definedName name="F.804" localSheetId="9">[14]Mat.!#REF!</definedName>
    <definedName name="F.804">[14]Mat.!#REF!</definedName>
    <definedName name="F.805" localSheetId="9">[14]Mat.!#REF!</definedName>
    <definedName name="F.805">[14]Mat.!#REF!</definedName>
    <definedName name="F.807" localSheetId="9">[14]Mat.!#REF!</definedName>
    <definedName name="F.807">[14]Mat.!#REF!</definedName>
    <definedName name="F.808" localSheetId="9">[14]Mat.!#REF!</definedName>
    <definedName name="F.808">[14]Mat.!#REF!</definedName>
    <definedName name="F.809" localSheetId="9">[14]Mat.!#REF!</definedName>
    <definedName name="F.809">[14]Mat.!#REF!</definedName>
    <definedName name="F.810" localSheetId="9">[14]Mat.!#REF!</definedName>
    <definedName name="F.810">[14]Mat.!#REF!</definedName>
    <definedName name="F.811" localSheetId="9">[14]Mat.!#REF!</definedName>
    <definedName name="F.811">[14]Mat.!#REF!</definedName>
    <definedName name="F.812" localSheetId="9">[14]Mat.!#REF!</definedName>
    <definedName name="F.812">[14]Mat.!#REF!</definedName>
    <definedName name="F.813" localSheetId="9">[14]Mat.!#REF!</definedName>
    <definedName name="F.813">[14]Mat.!#REF!</definedName>
    <definedName name="F.814" localSheetId="9">[14]Mat.!#REF!</definedName>
    <definedName name="F.814">[14]Mat.!#REF!</definedName>
    <definedName name="F.943" localSheetId="9">[14]Mat.!#REF!</definedName>
    <definedName name="F.943">[14]Mat.!#REF!</definedName>
    <definedName name="fda" localSheetId="9">[26]PROJETO!#REF!</definedName>
    <definedName name="fda">[26]PROJETO!#REF!</definedName>
    <definedName name="fe" localSheetId="4" hidden="1">{#N/A,#N/A,FALSE,"MO (2)"}</definedName>
    <definedName name="fe" localSheetId="3" hidden="1">{#N/A,#N/A,FALSE,"MO (2)"}</definedName>
    <definedName name="fe" localSheetId="5" hidden="1">{#N/A,#N/A,FALSE,"MO (2)"}</definedName>
    <definedName name="fe" hidden="1">{#N/A,#N/A,FALSE,"MO (2)"}</definedName>
    <definedName name="FIRMA" localSheetId="4">#REF!</definedName>
    <definedName name="FIRMA" localSheetId="3">#REF!</definedName>
    <definedName name="FIRMA" localSheetId="9">[25]DG!$B$8</definedName>
    <definedName name="FIRMA">#REF!</definedName>
    <definedName name="FIRMA1" localSheetId="4">#REF!</definedName>
    <definedName name="FIRMA1" localSheetId="3">#REF!</definedName>
    <definedName name="FIRMA1">#REF!</definedName>
    <definedName name="FIRMA2" localSheetId="4">#REF!</definedName>
    <definedName name="FIRMA2" localSheetId="3">#REF!</definedName>
    <definedName name="FIRMA2">#REF!</definedName>
    <definedName name="FIRMA3">#REF!</definedName>
    <definedName name="FRESA" localSheetId="9">#REF!</definedName>
    <definedName name="FRESA">#REF!</definedName>
    <definedName name="FRESAMA" localSheetId="4">[13]ROSTO!#REF!</definedName>
    <definedName name="FRESAMA" localSheetId="3">[13]ROSTO!#REF!</definedName>
    <definedName name="FRESAMA" localSheetId="9">[13]ROSTO!#REF!</definedName>
    <definedName name="FRESAMA">[13]ROSTO!#REF!</definedName>
    <definedName name="FRESATA" localSheetId="4">#REF!</definedName>
    <definedName name="FRESATA" localSheetId="3">#REF!</definedName>
    <definedName name="FRESATA" localSheetId="9">#REF!</definedName>
    <definedName name="FRESATA">#REF!</definedName>
    <definedName name="FS" localSheetId="9">#REF!</definedName>
    <definedName name="FS">#REF!</definedName>
    <definedName name="GAS">'[23]INSUMOS BÁSICOS'!$E$66</definedName>
    <definedName name="GASOL">[19]INVENTÁRIO!$D$6</definedName>
    <definedName name="gasol100" localSheetId="9">[5]INVENTÁRIO!$D$6</definedName>
    <definedName name="gasol100">[5]INVENTÁRIO!$D$6</definedName>
    <definedName name="GASOL2" localSheetId="9">[6]INVENTÁRIO!$D$6</definedName>
    <definedName name="GASOL2">[6]INVENTÁRIO!$D$6</definedName>
    <definedName name="GASOLINA" localSheetId="4">#REF!</definedName>
    <definedName name="GASOLINA" localSheetId="3">#REF!</definedName>
    <definedName name="GASOLINA">#REF!</definedName>
    <definedName name="GAST">[4]DADOS!$C$21</definedName>
    <definedName name="GD" localSheetId="4">'[23]QUADRO 04 - PLANILHAS PREÇOS'!#REF!</definedName>
    <definedName name="GD" localSheetId="3">'[23]QUADRO 04 - PLANILHAS PREÇOS'!#REF!</definedName>
    <definedName name="GD">'[23]QUADRO 04 - PLANILHAS PREÇOS'!#REF!</definedName>
    <definedName name="gfgfgfg" localSheetId="4" hidden="1">{#N/A,#N/A,FALSE,"MO (2)"}</definedName>
    <definedName name="gfgfgfg" localSheetId="3" hidden="1">{#N/A,#N/A,FALSE,"MO (2)"}</definedName>
    <definedName name="gfgfgfg" localSheetId="5" hidden="1">{#N/A,#N/A,FALSE,"MO (2)"}</definedName>
    <definedName name="gfgfgfg" hidden="1">{#N/A,#N/A,FALSE,"MO (2)"}</definedName>
    <definedName name="ghghgh" localSheetId="4" hidden="1">{#N/A,#N/A,FALSE,"MO (2)"}</definedName>
    <definedName name="ghghgh" localSheetId="3" hidden="1">{#N/A,#N/A,FALSE,"MO (2)"}</definedName>
    <definedName name="ghghgh" localSheetId="5" hidden="1">{#N/A,#N/A,FALSE,"MO (2)"}</definedName>
    <definedName name="ghghgh" hidden="1">{#N/A,#N/A,FALSE,"MO (2)"}</definedName>
    <definedName name="GHJ" localSheetId="4" hidden="1">{#N/A,#N/A,FALSE,"MO (2)"}</definedName>
    <definedName name="GHJ" localSheetId="3" hidden="1">{#N/A,#N/A,FALSE,"MO (2)"}</definedName>
    <definedName name="GHJ" localSheetId="5" hidden="1">{#N/A,#N/A,FALSE,"MO (2)"}</definedName>
    <definedName name="GHJ" hidden="1">{#N/A,#N/A,FALSE,"MO (2)"}</definedName>
    <definedName name="GRAMA">'[23]QUADRO 04 - PLANILHAS PREÇOS'!#REF!</definedName>
    <definedName name="_xlnm.Recorder" localSheetId="4">#REF!</definedName>
    <definedName name="_xlnm.Recorder" localSheetId="3">#REF!</definedName>
    <definedName name="_xlnm.Recorder">#REF!</definedName>
    <definedName name="Guias" localSheetId="4">#REF!</definedName>
    <definedName name="Guias" localSheetId="3">#REF!</definedName>
    <definedName name="Guias">#REF!</definedName>
    <definedName name="h" localSheetId="9">#REF!</definedName>
    <definedName name="h">#REF!</definedName>
    <definedName name="hhhhh" localSheetId="4" hidden="1">{#N/A,#N/A,FALSE,"MO (2)"}</definedName>
    <definedName name="hhhhh" localSheetId="3" hidden="1">{#N/A,#N/A,FALSE,"MO (2)"}</definedName>
    <definedName name="hhhhh" localSheetId="5" hidden="1">{#N/A,#N/A,FALSE,"MO (2)"}</definedName>
    <definedName name="hhhhh" hidden="1">{#N/A,#N/A,FALSE,"MO (2)"}</definedName>
    <definedName name="hjhjhjhju" localSheetId="4" hidden="1">{#N/A,#N/A,FALSE,"MO (2)"}</definedName>
    <definedName name="hjhjhjhju" localSheetId="3" hidden="1">{#N/A,#N/A,FALSE,"MO (2)"}</definedName>
    <definedName name="hjhjhjhju" localSheetId="5" hidden="1">{#N/A,#N/A,FALSE,"MO (2)"}</definedName>
    <definedName name="hjhjhjhju" hidden="1">{#N/A,#N/A,FALSE,"MO (2)"}</definedName>
    <definedName name="i" localSheetId="4" hidden="1">{#N/A,#N/A,FALSE,"MO (2)"}</definedName>
    <definedName name="i" localSheetId="3" hidden="1">{#N/A,#N/A,FALSE,"MO (2)"}</definedName>
    <definedName name="i" localSheetId="5" hidden="1">{#N/A,#N/A,FALSE,"MO (2)"}</definedName>
    <definedName name="i" hidden="1">{#N/A,#N/A,FALSE,"MO (2)"}</definedName>
    <definedName name="IMP" localSheetId="4">#REF!</definedName>
    <definedName name="IMP" localSheetId="3">#REF!</definedName>
    <definedName name="IMP" localSheetId="9">#REF!</definedName>
    <definedName name="IMP">#REF!</definedName>
    <definedName name="IMPMA" localSheetId="4">[13]ROSTO!#REF!</definedName>
    <definedName name="IMPMA" localSheetId="3">[13]ROSTO!#REF!</definedName>
    <definedName name="IMPMA" localSheetId="9">[13]ROSTO!#REF!</definedName>
    <definedName name="IMPMA">[13]ROSTO!#REF!</definedName>
    <definedName name="IMPTA" localSheetId="4">#REF!</definedName>
    <definedName name="IMPTA" localSheetId="3">#REF!</definedName>
    <definedName name="IMPTA" localSheetId="9">#REF!</definedName>
    <definedName name="IMPTA">#REF!</definedName>
    <definedName name="INDI22" localSheetId="4">#REF!</definedName>
    <definedName name="INDI22" localSheetId="3">#REF!</definedName>
    <definedName name="INDI22">#REF!</definedName>
    <definedName name="INDICEI1">#REF!</definedName>
    <definedName name="inic">#REF!</definedName>
    <definedName name="INS_TVE_CBUQ" localSheetId="9">#REF!</definedName>
    <definedName name="INS_TVE_CBUQ">#REF!</definedName>
    <definedName name="INS_TVE_LAMA" localSheetId="9">#REF!</definedName>
    <definedName name="INS_TVE_LAMA">#REF!</definedName>
    <definedName name="INS_TVE_MICRO" localSheetId="9">#REF!</definedName>
    <definedName name="INS_TVE_MICRO">#REF!</definedName>
    <definedName name="INS_TVMP_CBUQ" localSheetId="9">#REF!</definedName>
    <definedName name="INS_TVMP_CBUQ">#REF!</definedName>
    <definedName name="INS_TVMP_LAMA" localSheetId="9">#REF!</definedName>
    <definedName name="INS_TVMP_LAMA">#REF!</definedName>
    <definedName name="INS_TVMP_MICRO" localSheetId="9">#REF!</definedName>
    <definedName name="INS_TVMP_MICRO">#REF!</definedName>
    <definedName name="INS_TVMR_CBUQ" localSheetId="9">#REF!</definedName>
    <definedName name="INS_TVMR_CBUQ">#REF!</definedName>
    <definedName name="INS_TVMR_LAMA" localSheetId="9">#REF!</definedName>
    <definedName name="INS_TVMR_LAMA">#REF!</definedName>
    <definedName name="INS_TVMR_MICRO" localSheetId="9">#REF!</definedName>
    <definedName name="INS_TVMR_MICRO">#REF!</definedName>
    <definedName name="INS_TVP_CBUQ" localSheetId="9">#REF!</definedName>
    <definedName name="INS_TVP_CBUQ">#REF!</definedName>
    <definedName name="INS_TVP_LAMA" localSheetId="9">#REF!</definedName>
    <definedName name="INS_TVP_LAMA">#REF!</definedName>
    <definedName name="INS_TVP_MICRO" localSheetId="9">#REF!</definedName>
    <definedName name="INS_TVP_MICRO">#REF!</definedName>
    <definedName name="INS_TVR_CBUQ" localSheetId="9">#REF!</definedName>
    <definedName name="INS_TVR_CBUQ">#REF!</definedName>
    <definedName name="INS_TVR_LAMA" localSheetId="9">#REF!</definedName>
    <definedName name="INS_TVR_LAMA">#REF!</definedName>
    <definedName name="INS_TVR_MICRO" localSheetId="9">#REF!</definedName>
    <definedName name="INS_TVR_MICRO">#REF!</definedName>
    <definedName name="intervencoes">[27]!PassaExtenso</definedName>
    <definedName name="j" localSheetId="4" hidden="1">{#N/A,#N/A,FALSE,"MO (2)"}</definedName>
    <definedName name="j" localSheetId="3" hidden="1">{#N/A,#N/A,FALSE,"MO (2)"}</definedName>
    <definedName name="j" localSheetId="5" hidden="1">{#N/A,#N/A,FALSE,"MO (2)"}</definedName>
    <definedName name="j" localSheetId="9">#REF!</definedName>
    <definedName name="j" hidden="1">{#N/A,#N/A,FALSE,"MO (2)"}</definedName>
    <definedName name="JAZ" localSheetId="4">#REF!</definedName>
    <definedName name="JAZ" localSheetId="3">#REF!</definedName>
    <definedName name="JAZ">#REF!</definedName>
    <definedName name="JAZIDAS">'[16]QUADRO 08 - COMPOSIÇÕES'!$H$786</definedName>
    <definedName name="jhjhjhjju" localSheetId="4" hidden="1">{#N/A,#N/A,FALSE,"MO (2)"}</definedName>
    <definedName name="jhjhjhjju" localSheetId="3" hidden="1">{#N/A,#N/A,FALSE,"MO (2)"}</definedName>
    <definedName name="jhjhjhjju" localSheetId="5" hidden="1">{#N/A,#N/A,FALSE,"MO (2)"}</definedName>
    <definedName name="jhjhjhjju" hidden="1">{#N/A,#N/A,FALSE,"MO (2)"}</definedName>
    <definedName name="jjjjj" localSheetId="4" hidden="1">{#N/A,#N/A,FALSE,"MO (2)"}</definedName>
    <definedName name="jjjjj" localSheetId="3" hidden="1">{#N/A,#N/A,FALSE,"MO (2)"}</definedName>
    <definedName name="jjjjj" localSheetId="5" hidden="1">{#N/A,#N/A,FALSE,"MO (2)"}</definedName>
    <definedName name="jjjjj" hidden="1">{#N/A,#N/A,FALSE,"MO (2)"}</definedName>
    <definedName name="JJJJJL" localSheetId="4" hidden="1">{#N/A,#N/A,FALSE,"MO (2)"}</definedName>
    <definedName name="JJJJJL" localSheetId="3" hidden="1">{#N/A,#N/A,FALSE,"MO (2)"}</definedName>
    <definedName name="JJJJJL" localSheetId="5" hidden="1">{#N/A,#N/A,FALSE,"MO (2)"}</definedName>
    <definedName name="JJJJJL" hidden="1">{#N/A,#N/A,FALSE,"MO (2)"}</definedName>
    <definedName name="jo" localSheetId="4" hidden="1">{#N/A,#N/A,FALSE,"MO (2)"}</definedName>
    <definedName name="jo" localSheetId="3" hidden="1">{#N/A,#N/A,FALSE,"MO (2)"}</definedName>
    <definedName name="jo" localSheetId="5" hidden="1">{#N/A,#N/A,FALSE,"MO (2)"}</definedName>
    <definedName name="jo" hidden="1">{#N/A,#N/A,FALSE,"MO (2)"}</definedName>
    <definedName name="k" localSheetId="4">#REF!</definedName>
    <definedName name="k" localSheetId="3">#REF!</definedName>
    <definedName name="k" localSheetId="9">#REF!</definedName>
    <definedName name="k">#REF!</definedName>
    <definedName name="kkkkkk" localSheetId="4" hidden="1">{#N/A,#N/A,FALSE,"MO (2)"}</definedName>
    <definedName name="kkkkkk" localSheetId="3" hidden="1">{#N/A,#N/A,FALSE,"MO (2)"}</definedName>
    <definedName name="kkkkkk" localSheetId="5" hidden="1">{#N/A,#N/A,FALSE,"MO (2)"}</definedName>
    <definedName name="kkkkkk" hidden="1">{#N/A,#N/A,FALSE,"MO (2)"}</definedName>
    <definedName name="klklklkl" localSheetId="4" hidden="1">{#N/A,#N/A,FALSE,"MO (2)"}</definedName>
    <definedName name="klklklkl" localSheetId="3" hidden="1">{#N/A,#N/A,FALSE,"MO (2)"}</definedName>
    <definedName name="klklklkl" localSheetId="5" hidden="1">{#N/A,#N/A,FALSE,"MO (2)"}</definedName>
    <definedName name="klklklkl" hidden="1">{#N/A,#N/A,FALSE,"MO (2)"}</definedName>
    <definedName name="KM.406.407" localSheetId="4">#REF!</definedName>
    <definedName name="KM.406.407" localSheetId="3">#REF!</definedName>
    <definedName name="KM.406.407" localSheetId="9">#REF!</definedName>
    <definedName name="KM.406.407">#REF!</definedName>
    <definedName name="koae" localSheetId="4">#REF!</definedName>
    <definedName name="koae" localSheetId="3">#REF!</definedName>
    <definedName name="koae">#REF!</definedName>
    <definedName name="kpavi">#REF!</definedName>
    <definedName name="ksinal" localSheetId="4">'[28]Indice de Reajuste'!#REF!</definedName>
    <definedName name="ksinal" localSheetId="3">'[28]Indice de Reajuste'!#REF!</definedName>
    <definedName name="ksinal">'[28]Indice de Reajuste'!#REF!</definedName>
    <definedName name="kterra" localSheetId="4">#REF!</definedName>
    <definedName name="kterra" localSheetId="3">#REF!</definedName>
    <definedName name="kterra">#REF!</definedName>
    <definedName name="LAMA" localSheetId="4">#REF!</definedName>
    <definedName name="LAMA" localSheetId="3">#REF!</definedName>
    <definedName name="LAMA" localSheetId="9">#REF!</definedName>
    <definedName name="LAMA">#REF!</definedName>
    <definedName name="LAMAMA" localSheetId="4">[13]ROSTO!#REF!</definedName>
    <definedName name="LAMAMA" localSheetId="3">[13]ROSTO!#REF!</definedName>
    <definedName name="LAMAMA" localSheetId="9">[13]ROSTO!#REF!</definedName>
    <definedName name="LAMAMA">[13]ROSTO!#REF!</definedName>
    <definedName name="LAMATA" localSheetId="4">#REF!</definedName>
    <definedName name="LAMATA" localSheetId="3">#REF!</definedName>
    <definedName name="LAMATA" localSheetId="9">#REF!</definedName>
    <definedName name="LAMATA">#REF!</definedName>
    <definedName name="LDI" localSheetId="9">#REF!</definedName>
    <definedName name="LDI">#REF!</definedName>
    <definedName name="ligação">[29]!PassaExtenso</definedName>
    <definedName name="loc" localSheetId="4">#REF!</definedName>
    <definedName name="loc" localSheetId="3">#REF!</definedName>
    <definedName name="loc">#REF!</definedName>
    <definedName name="local" localSheetId="4">#REF!</definedName>
    <definedName name="local" localSheetId="3">#REF!</definedName>
    <definedName name="local">#REF!</definedName>
    <definedName name="LOCAL1">'[16]DADOS DE ENTRADA CONCORRÊNCIA'!$B$25</definedName>
    <definedName name="LOCALIDADE">'[16]DADOS DE ENTRADA CONCORRÊNCIA'!$B$8</definedName>
    <definedName name="LOTA" localSheetId="4">#REF!</definedName>
    <definedName name="LOTA" localSheetId="3">#REF!</definedName>
    <definedName name="LOTA">#REF!</definedName>
    <definedName name="LOTE" localSheetId="4">#REF!</definedName>
    <definedName name="LOTE" localSheetId="3">#REF!</definedName>
    <definedName name="LOTE">#REF!</definedName>
    <definedName name="LOTE1" localSheetId="4">#REF!</definedName>
    <definedName name="LOTE1" localSheetId="3">#REF!</definedName>
    <definedName name="LOTE1">#REF!</definedName>
    <definedName name="LS">#REF!</definedName>
    <definedName name="lu" localSheetId="4" hidden="1">{#N/A,#N/A,FALSE,"MO (2)"}</definedName>
    <definedName name="lu" localSheetId="3" hidden="1">{#N/A,#N/A,FALSE,"MO (2)"}</definedName>
    <definedName name="lu" localSheetId="5" hidden="1">{#N/A,#N/A,FALSE,"MO (2)"}</definedName>
    <definedName name="lu" hidden="1">{#N/A,#N/A,FALSE,"MO (2)"}</definedName>
    <definedName name="m" localSheetId="4">#REF!</definedName>
    <definedName name="m" localSheetId="3">#REF!</definedName>
    <definedName name="m" localSheetId="9">#REF!</definedName>
    <definedName name="m">#REF!</definedName>
    <definedName name="M.001" localSheetId="4">[14]Mat.!#REF!</definedName>
    <definedName name="M.001" localSheetId="3">[14]Mat.!#REF!</definedName>
    <definedName name="M.001" localSheetId="9">[14]Mat.!#REF!</definedName>
    <definedName name="M.001">[14]Mat.!#REF!</definedName>
    <definedName name="M.002" localSheetId="9">[14]Mat.!#REF!</definedName>
    <definedName name="M.002">[14]Mat.!#REF!</definedName>
    <definedName name="M.003" localSheetId="9">[14]Mat.!#REF!</definedName>
    <definedName name="M.003">[14]Mat.!#REF!</definedName>
    <definedName name="M.004" localSheetId="9">[14]Mat.!#REF!</definedName>
    <definedName name="M.004">[14]Mat.!#REF!</definedName>
    <definedName name="M.005" localSheetId="9">[14]Mat.!#REF!</definedName>
    <definedName name="M.005">[14]Mat.!#REF!</definedName>
    <definedName name="M.101" localSheetId="9">[14]Mat.!#REF!</definedName>
    <definedName name="M.101">[14]Mat.!#REF!</definedName>
    <definedName name="M.102" localSheetId="9">[14]Mat.!#REF!</definedName>
    <definedName name="M.102">[14]Mat.!#REF!</definedName>
    <definedName name="M.103" localSheetId="9">[14]Mat.!#REF!</definedName>
    <definedName name="M.103">[14]Mat.!#REF!</definedName>
    <definedName name="M.104" localSheetId="9">[14]Mat.!#REF!</definedName>
    <definedName name="M.104">[14]Mat.!#REF!</definedName>
    <definedName name="M.105" localSheetId="9">[14]Mat.!#REF!</definedName>
    <definedName name="M.105">[14]Mat.!#REF!</definedName>
    <definedName name="M.106" localSheetId="9">[14]Mat.!#REF!</definedName>
    <definedName name="M.106">[14]Mat.!#REF!</definedName>
    <definedName name="M.107" localSheetId="9">[14]Mat.!#REF!</definedName>
    <definedName name="M.107">[14]Mat.!#REF!</definedName>
    <definedName name="M.108" localSheetId="9">[14]Mat.!#REF!</definedName>
    <definedName name="M.108">[14]Mat.!#REF!</definedName>
    <definedName name="M.109" localSheetId="9">[14]Mat.!#REF!</definedName>
    <definedName name="M.109">[14]Mat.!#REF!</definedName>
    <definedName name="M.110" localSheetId="9">[14]Mat.!#REF!</definedName>
    <definedName name="M.110">[14]Mat.!#REF!</definedName>
    <definedName name="M.111" localSheetId="9">[14]Mat.!#REF!</definedName>
    <definedName name="M.111">[14]Mat.!#REF!</definedName>
    <definedName name="M.112" localSheetId="9">[14]Mat.!#REF!</definedName>
    <definedName name="M.112">[14]Mat.!#REF!</definedName>
    <definedName name="M.114" localSheetId="9">[14]Mat.!#REF!</definedName>
    <definedName name="M.114">[14]Mat.!#REF!</definedName>
    <definedName name="M.201" localSheetId="9">[14]Mat.!#REF!</definedName>
    <definedName name="M.201">[14]Mat.!#REF!</definedName>
    <definedName name="M.202" localSheetId="9">[14]Mat.!#REF!</definedName>
    <definedName name="M.202">[14]Mat.!#REF!</definedName>
    <definedName name="M.307" localSheetId="9">[14]Mat.!#REF!</definedName>
    <definedName name="M.307">[14]Mat.!#REF!</definedName>
    <definedName name="M.319" localSheetId="9">[14]Mat.!#REF!</definedName>
    <definedName name="M.319">[14]Mat.!#REF!</definedName>
    <definedName name="M.320" localSheetId="9">[14]Mat.!#REF!</definedName>
    <definedName name="M.320">[14]Mat.!#REF!</definedName>
    <definedName name="M.321" localSheetId="9">[14]Mat.!#REF!</definedName>
    <definedName name="M.321">[14]Mat.!#REF!</definedName>
    <definedName name="M.322" localSheetId="9">[14]Mat.!#REF!</definedName>
    <definedName name="M.322">[14]Mat.!#REF!</definedName>
    <definedName name="M.323" localSheetId="9">[14]Mat.!#REF!</definedName>
    <definedName name="M.323">[14]Mat.!#REF!</definedName>
    <definedName name="M.324" localSheetId="9">[14]Mat.!#REF!</definedName>
    <definedName name="M.324">[14]Mat.!#REF!</definedName>
    <definedName name="M.325" localSheetId="9">[14]Mat.!#REF!</definedName>
    <definedName name="M.325">[14]Mat.!#REF!</definedName>
    <definedName name="M.326" localSheetId="9">[14]Mat.!#REF!</definedName>
    <definedName name="M.326">[14]Mat.!#REF!</definedName>
    <definedName name="M.328" localSheetId="9">[14]Mat.!#REF!</definedName>
    <definedName name="M.328">[14]Mat.!#REF!</definedName>
    <definedName name="M.330" localSheetId="9">[14]Mat.!#REF!</definedName>
    <definedName name="M.330">[14]Mat.!#REF!</definedName>
    <definedName name="M.331" localSheetId="9">[14]Mat.!#REF!</definedName>
    <definedName name="M.331">[14]Mat.!#REF!</definedName>
    <definedName name="M.332" localSheetId="9">[14]Mat.!#REF!</definedName>
    <definedName name="M.332">[14]Mat.!#REF!</definedName>
    <definedName name="M.334" localSheetId="9">[14]Mat.!#REF!</definedName>
    <definedName name="M.334">[14]Mat.!#REF!</definedName>
    <definedName name="M.335" localSheetId="9">[14]Mat.!#REF!</definedName>
    <definedName name="M.335">[14]Mat.!#REF!</definedName>
    <definedName name="M.338" localSheetId="9">[14]Mat.!#REF!</definedName>
    <definedName name="M.338">[14]Mat.!#REF!</definedName>
    <definedName name="M.339" localSheetId="9">[14]Mat.!#REF!</definedName>
    <definedName name="M.339">[14]Mat.!#REF!</definedName>
    <definedName name="M.340" localSheetId="9">[14]Mat.!#REF!</definedName>
    <definedName name="M.340">[14]Mat.!#REF!</definedName>
    <definedName name="M.341" localSheetId="9">[14]Mat.!#REF!</definedName>
    <definedName name="M.341">[14]Mat.!#REF!</definedName>
    <definedName name="M.342" localSheetId="9">[14]Mat.!#REF!</definedName>
    <definedName name="M.342">[14]Mat.!#REF!</definedName>
    <definedName name="M.343" localSheetId="9">[14]Mat.!#REF!</definedName>
    <definedName name="M.343">[14]Mat.!#REF!</definedName>
    <definedName name="M.344" localSheetId="9">[14]Mat.!#REF!</definedName>
    <definedName name="M.344">[14]Mat.!#REF!</definedName>
    <definedName name="M.345" localSheetId="9">[14]Mat.!#REF!</definedName>
    <definedName name="M.345">[14]Mat.!#REF!</definedName>
    <definedName name="M.346" localSheetId="9">[14]Mat.!#REF!</definedName>
    <definedName name="M.346">[14]Mat.!#REF!</definedName>
    <definedName name="M.347" localSheetId="9">[14]Mat.!#REF!</definedName>
    <definedName name="M.347">[14]Mat.!#REF!</definedName>
    <definedName name="M.348" localSheetId="9">[14]Mat.!#REF!</definedName>
    <definedName name="M.348">[14]Mat.!#REF!</definedName>
    <definedName name="M.349" localSheetId="9">[14]Mat.!#REF!</definedName>
    <definedName name="M.349">[14]Mat.!#REF!</definedName>
    <definedName name="M.350" localSheetId="9">[14]Mat.!#REF!</definedName>
    <definedName name="M.350">[14]Mat.!#REF!</definedName>
    <definedName name="M.351" localSheetId="9">[14]Mat.!#REF!</definedName>
    <definedName name="M.351">[14]Mat.!#REF!</definedName>
    <definedName name="M.352" localSheetId="9">[14]Mat.!#REF!</definedName>
    <definedName name="M.352">[14]Mat.!#REF!</definedName>
    <definedName name="M.353" localSheetId="9">[14]Mat.!#REF!</definedName>
    <definedName name="M.353">[14]Mat.!#REF!</definedName>
    <definedName name="M.354" localSheetId="9">[14]Mat.!#REF!</definedName>
    <definedName name="M.354">[14]Mat.!#REF!</definedName>
    <definedName name="M.355" localSheetId="9">[14]Mat.!#REF!</definedName>
    <definedName name="M.355">[14]Mat.!#REF!</definedName>
    <definedName name="M.356" localSheetId="9">[14]Mat.!#REF!</definedName>
    <definedName name="M.356">[14]Mat.!#REF!</definedName>
    <definedName name="M.357" localSheetId="9">[14]Mat.!#REF!</definedName>
    <definedName name="M.357">[14]Mat.!#REF!</definedName>
    <definedName name="M.358" localSheetId="9">[14]Mat.!#REF!</definedName>
    <definedName name="M.358">[14]Mat.!#REF!</definedName>
    <definedName name="M.359" localSheetId="9">[14]Mat.!#REF!</definedName>
    <definedName name="M.359">[14]Mat.!#REF!</definedName>
    <definedName name="M.360" localSheetId="9">[14]Mat.!#REF!</definedName>
    <definedName name="M.360">[14]Mat.!#REF!</definedName>
    <definedName name="M.361" localSheetId="9">[14]Mat.!#REF!</definedName>
    <definedName name="M.361">[14]Mat.!#REF!</definedName>
    <definedName name="M.362" localSheetId="9">[14]Mat.!#REF!</definedName>
    <definedName name="M.362">[14]Mat.!#REF!</definedName>
    <definedName name="M.363" localSheetId="9">[14]Mat.!#REF!</definedName>
    <definedName name="M.363">[14]Mat.!#REF!</definedName>
    <definedName name="M.364" localSheetId="9">[14]Mat.!#REF!</definedName>
    <definedName name="M.364">[14]Mat.!#REF!</definedName>
    <definedName name="M.365" localSheetId="9">[14]Mat.!#REF!</definedName>
    <definedName name="M.365">[14]Mat.!#REF!</definedName>
    <definedName name="M.366" localSheetId="9">[14]Mat.!#REF!</definedName>
    <definedName name="M.366">[14]Mat.!#REF!</definedName>
    <definedName name="M.367" localSheetId="9">[14]Mat.!#REF!</definedName>
    <definedName name="M.367">[14]Mat.!#REF!</definedName>
    <definedName name="M.368" localSheetId="9">[14]Mat.!#REF!</definedName>
    <definedName name="M.368">[14]Mat.!#REF!</definedName>
    <definedName name="M.370" localSheetId="9">[14]Mat.!#REF!</definedName>
    <definedName name="M.370">[14]Mat.!#REF!</definedName>
    <definedName name="M.371" localSheetId="9">[14]Mat.!#REF!</definedName>
    <definedName name="M.371">[14]Mat.!#REF!</definedName>
    <definedName name="M.372" localSheetId="9">[14]Mat.!#REF!</definedName>
    <definedName name="M.372">[14]Mat.!#REF!</definedName>
    <definedName name="M.373" localSheetId="9">[14]Mat.!#REF!</definedName>
    <definedName name="M.373">[14]Mat.!#REF!</definedName>
    <definedName name="M.374" localSheetId="9">[14]Mat.!#REF!</definedName>
    <definedName name="M.374">[14]Mat.!#REF!</definedName>
    <definedName name="M.375" localSheetId="9">[14]Mat.!#REF!</definedName>
    <definedName name="M.375">[14]Mat.!#REF!</definedName>
    <definedName name="M.376" localSheetId="9">[14]Mat.!#REF!</definedName>
    <definedName name="M.376">[14]Mat.!#REF!</definedName>
    <definedName name="M.377" localSheetId="9">[14]Mat.!#REF!</definedName>
    <definedName name="M.377">[14]Mat.!#REF!</definedName>
    <definedName name="M.378" localSheetId="9">[14]Mat.!#REF!</definedName>
    <definedName name="M.378">[14]Mat.!#REF!</definedName>
    <definedName name="M.380" localSheetId="9">[14]Mat.!#REF!</definedName>
    <definedName name="M.380">[14]Mat.!#REF!</definedName>
    <definedName name="M.381" localSheetId="9">[14]Mat.!#REF!</definedName>
    <definedName name="M.381">[14]Mat.!#REF!</definedName>
    <definedName name="M.382" localSheetId="9">[14]Mat.!#REF!</definedName>
    <definedName name="M.382">[14]Mat.!#REF!</definedName>
    <definedName name="M.383" localSheetId="9">[14]Mat.!#REF!</definedName>
    <definedName name="M.383">[14]Mat.!#REF!</definedName>
    <definedName name="M.384" localSheetId="9">[14]Mat.!#REF!</definedName>
    <definedName name="M.384">[14]Mat.!#REF!</definedName>
    <definedName name="M.385" localSheetId="9">[14]Mat.!#REF!</definedName>
    <definedName name="M.385">[14]Mat.!#REF!</definedName>
    <definedName name="M.386" localSheetId="9">[14]Mat.!#REF!</definedName>
    <definedName name="M.386">[14]Mat.!#REF!</definedName>
    <definedName name="M.387" localSheetId="9">[14]Mat.!#REF!</definedName>
    <definedName name="M.387">[14]Mat.!#REF!</definedName>
    <definedName name="M.390" localSheetId="9">[14]Mat.!#REF!</definedName>
    <definedName name="M.390">[14]Mat.!#REF!</definedName>
    <definedName name="M.391" localSheetId="9">[14]Mat.!#REF!</definedName>
    <definedName name="M.391">[14]Mat.!#REF!</definedName>
    <definedName name="M.392" localSheetId="9">[14]Mat.!#REF!</definedName>
    <definedName name="M.392">[14]Mat.!#REF!</definedName>
    <definedName name="M.393" localSheetId="9">[14]Mat.!#REF!</definedName>
    <definedName name="M.393">[14]Mat.!#REF!</definedName>
    <definedName name="M.394" localSheetId="9">[14]Mat.!#REF!</definedName>
    <definedName name="M.394">[14]Mat.!#REF!</definedName>
    <definedName name="M.395" localSheetId="9">[14]Mat.!#REF!</definedName>
    <definedName name="M.395">[14]Mat.!#REF!</definedName>
    <definedName name="M.396" localSheetId="9">[14]Mat.!#REF!</definedName>
    <definedName name="M.396">[14]Mat.!#REF!</definedName>
    <definedName name="M.398" localSheetId="9">[14]Mat.!#REF!</definedName>
    <definedName name="M.398">[14]Mat.!#REF!</definedName>
    <definedName name="M.401" localSheetId="9">[14]Mat.!#REF!</definedName>
    <definedName name="M.401">[14]Mat.!#REF!</definedName>
    <definedName name="M.402" localSheetId="9">[14]Mat.!#REF!</definedName>
    <definedName name="M.402">[14]Mat.!#REF!</definedName>
    <definedName name="M.403" localSheetId="9">[14]Mat.!#REF!</definedName>
    <definedName name="M.403">[14]Mat.!#REF!</definedName>
    <definedName name="M.404" localSheetId="9">[14]Mat.!#REF!</definedName>
    <definedName name="M.404">[14]Mat.!#REF!</definedName>
    <definedName name="M.405" localSheetId="9">[14]Mat.!#REF!</definedName>
    <definedName name="M.405">[14]Mat.!#REF!</definedName>
    <definedName name="M.406" localSheetId="9">[14]Mat.!#REF!</definedName>
    <definedName name="M.406">[14]Mat.!#REF!</definedName>
    <definedName name="M.407" localSheetId="9">[14]Mat.!#REF!</definedName>
    <definedName name="M.407">[14]Mat.!#REF!</definedName>
    <definedName name="M.408" localSheetId="9">[14]Mat.!#REF!</definedName>
    <definedName name="M.408">[14]Mat.!#REF!</definedName>
    <definedName name="M.409" localSheetId="9">[14]Mat.!#REF!</definedName>
    <definedName name="M.409">[14]Mat.!#REF!</definedName>
    <definedName name="M.410" localSheetId="9">[14]Mat.!#REF!</definedName>
    <definedName name="M.410">[14]Mat.!#REF!</definedName>
    <definedName name="M.411" localSheetId="9">[14]Mat.!#REF!</definedName>
    <definedName name="M.411">[14]Mat.!#REF!</definedName>
    <definedName name="M.412" localSheetId="9">[14]Mat.!#REF!</definedName>
    <definedName name="M.412">[14]Mat.!#REF!</definedName>
    <definedName name="M.413" localSheetId="9">[14]Mat.!#REF!</definedName>
    <definedName name="M.413">[14]Mat.!#REF!</definedName>
    <definedName name="M.414" localSheetId="9">[14]Mat.!#REF!</definedName>
    <definedName name="M.414">[14]Mat.!#REF!</definedName>
    <definedName name="M.415" localSheetId="9">[14]Mat.!#REF!</definedName>
    <definedName name="M.415">[14]Mat.!#REF!</definedName>
    <definedName name="M.416" localSheetId="9">[14]Mat.!#REF!</definedName>
    <definedName name="M.416">[14]Mat.!#REF!</definedName>
    <definedName name="M.501" localSheetId="9">[14]Mat.!#REF!</definedName>
    <definedName name="M.501">[14]Mat.!#REF!</definedName>
    <definedName name="M.503" localSheetId="9">[14]Mat.!#REF!</definedName>
    <definedName name="M.503">[14]Mat.!#REF!</definedName>
    <definedName name="M.505" localSheetId="9">[14]Mat.!#REF!</definedName>
    <definedName name="M.505">[14]Mat.!#REF!</definedName>
    <definedName name="M.507" localSheetId="9">[14]Mat.!#REF!</definedName>
    <definedName name="M.507">[14]Mat.!#REF!</definedName>
    <definedName name="M.508" localSheetId="9">[14]Mat.!#REF!</definedName>
    <definedName name="M.508">[14]Mat.!#REF!</definedName>
    <definedName name="M.600" localSheetId="9">[14]Mat.!#REF!</definedName>
    <definedName name="M.600">[14]Mat.!#REF!</definedName>
    <definedName name="M.601" localSheetId="9">[14]Mat.!#REF!</definedName>
    <definedName name="M.601">[14]Mat.!#REF!</definedName>
    <definedName name="M.602" localSheetId="9">[14]Mat.!#REF!</definedName>
    <definedName name="M.602">[14]Mat.!#REF!</definedName>
    <definedName name="M.603" localSheetId="9">[14]Mat.!#REF!</definedName>
    <definedName name="M.603">[14]Mat.!#REF!</definedName>
    <definedName name="M.604" localSheetId="9">[14]Mat.!#REF!</definedName>
    <definedName name="M.604">[14]Mat.!#REF!</definedName>
    <definedName name="M.605" localSheetId="9">[14]Mat.!#REF!</definedName>
    <definedName name="M.605">[14]Mat.!#REF!</definedName>
    <definedName name="M.606" localSheetId="9">[14]Mat.!#REF!</definedName>
    <definedName name="M.606">[14]Mat.!#REF!</definedName>
    <definedName name="M.607" localSheetId="9">[14]Mat.!#REF!</definedName>
    <definedName name="M.607">[14]Mat.!#REF!</definedName>
    <definedName name="M.608" localSheetId="9">[14]Mat.!#REF!</definedName>
    <definedName name="M.608">[14]Mat.!#REF!</definedName>
    <definedName name="M.609" localSheetId="9">[14]Mat.!#REF!</definedName>
    <definedName name="M.609">[14]Mat.!#REF!</definedName>
    <definedName name="M.610" localSheetId="9">[14]Mat.!#REF!</definedName>
    <definedName name="M.610">[14]Mat.!#REF!</definedName>
    <definedName name="M.611" localSheetId="9">[14]Mat.!#REF!</definedName>
    <definedName name="M.611">[14]Mat.!#REF!</definedName>
    <definedName name="M.612" localSheetId="9">[14]Mat.!#REF!</definedName>
    <definedName name="M.612">[14]Mat.!#REF!</definedName>
    <definedName name="M.613" localSheetId="9">[14]Mat.!#REF!</definedName>
    <definedName name="M.613">[14]Mat.!#REF!</definedName>
    <definedName name="M.614" localSheetId="9">[14]Mat.!#REF!</definedName>
    <definedName name="M.614">[14]Mat.!#REF!</definedName>
    <definedName name="M.615" localSheetId="9">[14]Mat.!#REF!</definedName>
    <definedName name="M.615">[14]Mat.!#REF!</definedName>
    <definedName name="M.616" localSheetId="9">[14]Mat.!#REF!</definedName>
    <definedName name="M.616">[14]Mat.!#REF!</definedName>
    <definedName name="M.617" localSheetId="9">[14]Mat.!#REF!</definedName>
    <definedName name="M.617">[14]Mat.!#REF!</definedName>
    <definedName name="M.618" localSheetId="9">[14]Mat.!#REF!</definedName>
    <definedName name="M.618">[14]Mat.!#REF!</definedName>
    <definedName name="M.619" localSheetId="9">[14]Mat.!#REF!</definedName>
    <definedName name="M.619">[14]Mat.!#REF!</definedName>
    <definedName name="M.620" localSheetId="9">[14]Mat.!#REF!</definedName>
    <definedName name="M.620">[14]Mat.!#REF!</definedName>
    <definedName name="M.621" localSheetId="9">[14]Mat.!#REF!</definedName>
    <definedName name="M.621">[14]Mat.!#REF!</definedName>
    <definedName name="M.622" localSheetId="9">[14]Mat.!#REF!</definedName>
    <definedName name="M.622">[14]Mat.!#REF!</definedName>
    <definedName name="M.623" localSheetId="9">[14]Mat.!#REF!</definedName>
    <definedName name="M.623">[14]Mat.!#REF!</definedName>
    <definedName name="M.624" localSheetId="9">[14]Mat.!#REF!</definedName>
    <definedName name="M.624">[14]Mat.!#REF!</definedName>
    <definedName name="M.625" localSheetId="9">[14]Mat.!#REF!</definedName>
    <definedName name="M.625">[14]Mat.!#REF!</definedName>
    <definedName name="M.626" localSheetId="9">[14]Mat.!#REF!</definedName>
    <definedName name="M.626">[14]Mat.!#REF!</definedName>
    <definedName name="M.630" localSheetId="9">[14]Mat.!#REF!</definedName>
    <definedName name="M.630">[14]Mat.!#REF!</definedName>
    <definedName name="M.700" localSheetId="9">[14]Mat.!#REF!</definedName>
    <definedName name="M.700">[14]Mat.!#REF!</definedName>
    <definedName name="M.702" localSheetId="9">[14]Mat.!#REF!</definedName>
    <definedName name="M.702">[14]Mat.!#REF!</definedName>
    <definedName name="M.703" localSheetId="9">[14]Mat.!#REF!</definedName>
    <definedName name="M.703">[14]Mat.!#REF!</definedName>
    <definedName name="M.704" localSheetId="9">[14]Mat.!#REF!</definedName>
    <definedName name="M.704">[14]Mat.!#REF!</definedName>
    <definedName name="M.705" localSheetId="9">[14]Mat.!#REF!</definedName>
    <definedName name="M.705">[14]Mat.!#REF!</definedName>
    <definedName name="M.709" localSheetId="9">[14]Mat.!#REF!</definedName>
    <definedName name="M.709">[14]Mat.!#REF!</definedName>
    <definedName name="M.710" localSheetId="9">[14]Mat.!#REF!</definedName>
    <definedName name="M.710">[14]Mat.!#REF!</definedName>
    <definedName name="M.715" localSheetId="9">[14]Mat.!#REF!</definedName>
    <definedName name="M.715">[14]Mat.!#REF!</definedName>
    <definedName name="M.901" localSheetId="9">[14]Mat.!#REF!</definedName>
    <definedName name="M.901">[14]Mat.!#REF!</definedName>
    <definedName name="M.902" localSheetId="9">[14]Mat.!#REF!</definedName>
    <definedName name="M.902">[14]Mat.!#REF!</definedName>
    <definedName name="M.903" localSheetId="9">[14]Mat.!#REF!</definedName>
    <definedName name="M.903">[14]Mat.!#REF!</definedName>
    <definedName name="M.904" localSheetId="9">[14]Mat.!#REF!</definedName>
    <definedName name="M.904">[14]Mat.!#REF!</definedName>
    <definedName name="M.905" localSheetId="9">[14]Mat.!#REF!</definedName>
    <definedName name="M.905">[14]Mat.!#REF!</definedName>
    <definedName name="M.906" localSheetId="9">[14]Mat.!#REF!</definedName>
    <definedName name="M.906">[14]Mat.!#REF!</definedName>
    <definedName name="M.907" localSheetId="9">[14]Mat.!#REF!</definedName>
    <definedName name="M.907">[14]Mat.!#REF!</definedName>
    <definedName name="M.908" localSheetId="9">[14]Mat.!#REF!</definedName>
    <definedName name="M.908">[14]Mat.!#REF!</definedName>
    <definedName name="M.909" localSheetId="9">[14]Mat.!#REF!</definedName>
    <definedName name="M.909">[14]Mat.!#REF!</definedName>
    <definedName name="M.910" localSheetId="9">[14]Mat.!#REF!</definedName>
    <definedName name="M.910">[14]Mat.!#REF!</definedName>
    <definedName name="M.911" localSheetId="9">[14]Mat.!#REF!</definedName>
    <definedName name="M.911">[14]Mat.!#REF!</definedName>
    <definedName name="M.920" localSheetId="9">[14]Mat.!#REF!</definedName>
    <definedName name="M.920">[14]Mat.!#REF!</definedName>
    <definedName name="M.921" localSheetId="9">[14]Mat.!#REF!</definedName>
    <definedName name="M.921">[14]Mat.!#REF!</definedName>
    <definedName name="M.922" localSheetId="9">[14]Mat.!#REF!</definedName>
    <definedName name="M.922">[14]Mat.!#REF!</definedName>
    <definedName name="M.923" localSheetId="9">[14]Mat.!#REF!</definedName>
    <definedName name="M.923">[14]Mat.!#REF!</definedName>
    <definedName name="M.924" localSheetId="9">[14]Mat.!#REF!</definedName>
    <definedName name="M.924">[14]Mat.!#REF!</definedName>
    <definedName name="M.925" localSheetId="9">[14]Mat.!#REF!</definedName>
    <definedName name="M.925">[14]Mat.!#REF!</definedName>
    <definedName name="M.926" localSheetId="9">[14]Mat.!#REF!</definedName>
    <definedName name="M.926">[14]Mat.!#REF!</definedName>
    <definedName name="M.927" localSheetId="9">[14]Mat.!#REF!</definedName>
    <definedName name="M.927">[14]Mat.!#REF!</definedName>
    <definedName name="M.928" localSheetId="9">[14]Mat.!#REF!</definedName>
    <definedName name="M.928">[14]Mat.!#REF!</definedName>
    <definedName name="M.929" localSheetId="9">[14]Mat.!#REF!</definedName>
    <definedName name="M.929">[14]Mat.!#REF!</definedName>
    <definedName name="M.935" localSheetId="9">[14]Mat.!#REF!</definedName>
    <definedName name="M.935">[14]Mat.!#REF!</definedName>
    <definedName name="M.936" localSheetId="9">[14]Mat.!#REF!</definedName>
    <definedName name="M.936">[14]Mat.!#REF!</definedName>
    <definedName name="M.937" localSheetId="9">[14]Mat.!#REF!</definedName>
    <definedName name="M.937">[14]Mat.!#REF!</definedName>
    <definedName name="M.938" localSheetId="9">[14]Mat.!#REF!</definedName>
    <definedName name="M.938">[14]Mat.!#REF!</definedName>
    <definedName name="M.939" localSheetId="9">[14]Mat.!#REF!</definedName>
    <definedName name="M.939">[14]Mat.!#REF!</definedName>
    <definedName name="M.940" localSheetId="9">[14]Mat.!#REF!</definedName>
    <definedName name="M.940">[14]Mat.!#REF!</definedName>
    <definedName name="M.941" localSheetId="9">[14]Mat.!#REF!</definedName>
    <definedName name="M.941">[14]Mat.!#REF!</definedName>
    <definedName name="M.942" localSheetId="9">[14]Mat.!#REF!</definedName>
    <definedName name="M.942">[14]Mat.!#REF!</definedName>
    <definedName name="M.945" localSheetId="9">[14]Mat.!#REF!</definedName>
    <definedName name="M.945">[14]Mat.!#REF!</definedName>
    <definedName name="M.946" localSheetId="9">[14]Mat.!#REF!</definedName>
    <definedName name="M.946">[14]Mat.!#REF!</definedName>
    <definedName name="M.947" localSheetId="9">[14]Mat.!#REF!</definedName>
    <definedName name="M.947">[14]Mat.!#REF!</definedName>
    <definedName name="M.948" localSheetId="9">[14]Mat.!#REF!</definedName>
    <definedName name="M.948">[14]Mat.!#REF!</definedName>
    <definedName name="M.949" localSheetId="9">[14]Mat.!#REF!</definedName>
    <definedName name="M.949">[14]Mat.!#REF!</definedName>
    <definedName name="M.950" localSheetId="9">[14]Mat.!#REF!</definedName>
    <definedName name="M.950">[14]Mat.!#REF!</definedName>
    <definedName name="M.951" localSheetId="9">[14]Mat.!#REF!</definedName>
    <definedName name="M.951">[14]Mat.!#REF!</definedName>
    <definedName name="M.952" localSheetId="9">[14]Mat.!#REF!</definedName>
    <definedName name="M.952">[14]Mat.!#REF!</definedName>
    <definedName name="M.953" localSheetId="9">[14]Mat.!#REF!</definedName>
    <definedName name="M.953">[14]Mat.!#REF!</definedName>
    <definedName name="M.954" localSheetId="9">[14]Mat.!#REF!</definedName>
    <definedName name="M.954">[14]Mat.!#REF!</definedName>
    <definedName name="M.955" localSheetId="9">[14]Mat.!#REF!</definedName>
    <definedName name="M.955">[14]Mat.!#REF!</definedName>
    <definedName name="M.956" localSheetId="9">[14]Mat.!#REF!</definedName>
    <definedName name="M.956">[14]Mat.!#REF!</definedName>
    <definedName name="M.957" localSheetId="9">[14]Mat.!#REF!</definedName>
    <definedName name="M.957">[14]Mat.!#REF!</definedName>
    <definedName name="M.958" localSheetId="9">[14]Mat.!#REF!</definedName>
    <definedName name="M.958">[14]Mat.!#REF!</definedName>
    <definedName name="M.960" localSheetId="9">[14]Mat.!#REF!</definedName>
    <definedName name="M.960">[14]Mat.!#REF!</definedName>
    <definedName name="M.969" localSheetId="9">[14]Mat.!#REF!</definedName>
    <definedName name="M.969">[14]Mat.!#REF!</definedName>
    <definedName name="M.970" localSheetId="9">[14]Mat.!#REF!</definedName>
    <definedName name="M.970">[14]Mat.!#REF!</definedName>
    <definedName name="M.971" localSheetId="9">[14]Mat.!#REF!</definedName>
    <definedName name="M.971">[14]Mat.!#REF!</definedName>
    <definedName name="M.972" localSheetId="9">[14]Mat.!#REF!</definedName>
    <definedName name="M.972">[14]Mat.!#REF!</definedName>
    <definedName name="M.973" localSheetId="9">[14]Mat.!#REF!</definedName>
    <definedName name="M.973">[14]Mat.!#REF!</definedName>
    <definedName name="M.974" localSheetId="9">[14]Mat.!#REF!</definedName>
    <definedName name="M.974">[14]Mat.!#REF!</definedName>
    <definedName name="M.975" localSheetId="9">[14]Mat.!#REF!</definedName>
    <definedName name="M.975">[14]Mat.!#REF!</definedName>
    <definedName name="M.976" localSheetId="9">[14]Mat.!#REF!</definedName>
    <definedName name="M.976">[14]Mat.!#REF!</definedName>
    <definedName name="M.977" localSheetId="9">[14]Mat.!#REF!</definedName>
    <definedName name="M.977">[14]Mat.!#REF!</definedName>
    <definedName name="M.980" localSheetId="9">[14]Mat.!#REF!</definedName>
    <definedName name="M.980">[14]Mat.!#REF!</definedName>
    <definedName name="M.982" localSheetId="9">[14]Mat.!#REF!</definedName>
    <definedName name="M.982">[14]Mat.!#REF!</definedName>
    <definedName name="M.983" localSheetId="9">[14]Mat.!#REF!</definedName>
    <definedName name="M.983">[14]Mat.!#REF!</definedName>
    <definedName name="M.984" localSheetId="9">[14]Mat.!#REF!</definedName>
    <definedName name="M.984">[14]Mat.!#REF!</definedName>
    <definedName name="M.985" localSheetId="9">[14]Mat.!#REF!</definedName>
    <definedName name="M.985">[14]Mat.!#REF!</definedName>
    <definedName name="M.996" localSheetId="9">[14]Mat.!#REF!</definedName>
    <definedName name="M.996">[14]Mat.!#REF!</definedName>
    <definedName name="M.997" localSheetId="9">[14]Mat.!#REF!</definedName>
    <definedName name="M.997">[14]Mat.!#REF!</definedName>
    <definedName name="M.998" localSheetId="9">[14]Mat.!#REF!</definedName>
    <definedName name="M.998">[14]Mat.!#REF!</definedName>
    <definedName name="M.999" localSheetId="9">[14]Mat.!#REF!</definedName>
    <definedName name="M.999">[14]Mat.!#REF!</definedName>
    <definedName name="MAAUQ" localSheetId="4">#REF!</definedName>
    <definedName name="MAAUQ" localSheetId="3">#REF!</definedName>
    <definedName name="MAAUQ" localSheetId="9">#REF!</definedName>
    <definedName name="MAAUQ">#REF!</definedName>
    <definedName name="mao" localSheetId="9">#REF!</definedName>
    <definedName name="mao">#REF!</definedName>
    <definedName name="maria" localSheetId="9">#REF!</definedName>
    <definedName name="maria">#REF!</definedName>
    <definedName name="MAT" localSheetId="4">[12]COMPOS1!#REF!</definedName>
    <definedName name="MAT" localSheetId="3">[12]COMPOS1!#REF!</definedName>
    <definedName name="MAT" localSheetId="9">[12]COMPOS1!#REF!</definedName>
    <definedName name="MAT">[12]COMPOS1!#REF!</definedName>
    <definedName name="mater" localSheetId="4">#REF!</definedName>
    <definedName name="mater" localSheetId="3">#REF!</definedName>
    <definedName name="mater" localSheetId="9">#REF!</definedName>
    <definedName name="mater">#REF!</definedName>
    <definedName name="MEDPER1" localSheetId="4">[30]DG!$K$5</definedName>
    <definedName name="MEDPER1" localSheetId="3">[30]DG!$K$5</definedName>
    <definedName name="MEDPER1">[31]DG!$K$5</definedName>
    <definedName name="Mem">'[8]Mat Asf'!$C$37</definedName>
    <definedName name="MÊS">[21]PT!$I$4</definedName>
    <definedName name="MF" localSheetId="4">#REF!</definedName>
    <definedName name="MF" localSheetId="3">#REF!</definedName>
    <definedName name="MF" localSheetId="9">#REF!</definedName>
    <definedName name="MF">#REF!</definedName>
    <definedName name="MFio" localSheetId="9">#REF!</definedName>
    <definedName name="MFio">#REF!</definedName>
    <definedName name="MICRO" localSheetId="9">#REF!</definedName>
    <definedName name="MICRO">#REF!</definedName>
    <definedName name="MICROMA" localSheetId="4">[13]ROSTO!#REF!</definedName>
    <definedName name="MICROMA" localSheetId="3">[13]ROSTO!#REF!</definedName>
    <definedName name="MICROMA" localSheetId="9">[13]ROSTO!#REF!</definedName>
    <definedName name="MICROMA">[13]ROSTO!#REF!</definedName>
    <definedName name="MICROTA" localSheetId="4">#REF!</definedName>
    <definedName name="MICROTA" localSheetId="3">#REF!</definedName>
    <definedName name="MICROTA" localSheetId="9">#REF!</definedName>
    <definedName name="MICROTA">#REF!</definedName>
    <definedName name="MNB" localSheetId="9">#REF!</definedName>
    <definedName name="MNB">#REF!</definedName>
    <definedName name="mo_base">#REF!</definedName>
    <definedName name="MPA" localSheetId="9">#REF!</definedName>
    <definedName name="MPA">#REF!</definedName>
    <definedName name="MPAMA" localSheetId="4">[13]ROSTO!#REF!</definedName>
    <definedName name="MPAMA" localSheetId="3">[13]ROSTO!#REF!</definedName>
    <definedName name="MPAMA" localSheetId="9">[13]ROSTO!#REF!</definedName>
    <definedName name="MPAMA">[13]ROSTO!#REF!</definedName>
    <definedName name="MPATA" localSheetId="4">#REF!</definedName>
    <definedName name="MPATA" localSheetId="3">#REF!</definedName>
    <definedName name="MPATA" localSheetId="9">#REF!</definedName>
    <definedName name="MPATA">#REF!</definedName>
    <definedName name="MSICRO">[19]INVENTÁRIO!$B$1</definedName>
    <definedName name="n" localSheetId="4">#REF!</definedName>
    <definedName name="n" localSheetId="3">#REF!</definedName>
    <definedName name="n" localSheetId="9">#REF!</definedName>
    <definedName name="n">#REF!</definedName>
    <definedName name="N.001" localSheetId="4">[14]Mat.!#REF!</definedName>
    <definedName name="N.001" localSheetId="3">[14]Mat.!#REF!</definedName>
    <definedName name="N.001" localSheetId="9">[14]Mat.!#REF!</definedName>
    <definedName name="N.001">[14]Mat.!#REF!</definedName>
    <definedName name="N.002" localSheetId="9">[14]Mat.!#REF!</definedName>
    <definedName name="N.002">[14]Mat.!#REF!</definedName>
    <definedName name="N.003" localSheetId="9">[14]Mat.!#REF!</definedName>
    <definedName name="N.003">[14]Mat.!#REF!</definedName>
    <definedName name="N.004" localSheetId="9">[14]Mat.!#REF!</definedName>
    <definedName name="N.004">[14]Mat.!#REF!</definedName>
    <definedName name="N.005" localSheetId="9">[14]Mat.!#REF!</definedName>
    <definedName name="N.005">[14]Mat.!#REF!</definedName>
    <definedName name="N.006" localSheetId="9">[14]Mat.!#REF!</definedName>
    <definedName name="N.006">[14]Mat.!#REF!</definedName>
    <definedName name="N.007" localSheetId="9">[14]Mat.!#REF!</definedName>
    <definedName name="N.007">[14]Mat.!#REF!</definedName>
    <definedName name="N.008" localSheetId="9">[14]Mat.!#REF!</definedName>
    <definedName name="N.008">[14]Mat.!#REF!</definedName>
    <definedName name="N.009" localSheetId="9">[14]Mat.!#REF!</definedName>
    <definedName name="N.009">[14]Mat.!#REF!</definedName>
    <definedName name="N.010" localSheetId="9">[14]Mat.!#REF!</definedName>
    <definedName name="N.010">[14]Mat.!#REF!</definedName>
    <definedName name="N.011" localSheetId="9">[14]Mat.!#REF!</definedName>
    <definedName name="N.011">[14]Mat.!#REF!</definedName>
    <definedName name="N.012" localSheetId="9">[14]Mat.!#REF!</definedName>
    <definedName name="N.012">[14]Mat.!#REF!</definedName>
    <definedName name="N.013" localSheetId="9">[14]Mat.!#REF!</definedName>
    <definedName name="N.013">[14]Mat.!#REF!</definedName>
    <definedName name="N.014" localSheetId="9">[14]Mat.!#REF!</definedName>
    <definedName name="N.014">[14]Mat.!#REF!</definedName>
    <definedName name="N.015" localSheetId="9">[14]Mat.!#REF!</definedName>
    <definedName name="N.015">[14]Mat.!#REF!</definedName>
    <definedName name="N.016" localSheetId="9">[14]Mat.!#REF!</definedName>
    <definedName name="N.016">[14]Mat.!#REF!</definedName>
    <definedName name="N.017" localSheetId="9">[14]Mat.!#REF!</definedName>
    <definedName name="N.017">[14]Mat.!#REF!</definedName>
    <definedName name="NÃO" localSheetId="9">[13]ROSTO!#REF!</definedName>
    <definedName name="NÃO">[13]ROSTO!#REF!</definedName>
    <definedName name="NBV" localSheetId="4">#REF!</definedName>
    <definedName name="NBV" localSheetId="3">#REF!</definedName>
    <definedName name="NBV" localSheetId="9">#REF!</definedName>
    <definedName name="NBV">#REF!</definedName>
    <definedName name="NMES">[25]DG!$J$6</definedName>
    <definedName name="NUMED">[25]DG!$J$4</definedName>
    <definedName name="O" localSheetId="4">[1]DR84PCRF!#REF!</definedName>
    <definedName name="O" localSheetId="3">[1]DR84PCRF!#REF!</definedName>
    <definedName name="O" localSheetId="9">[1]DR84PCRF!#REF!</definedName>
    <definedName name="O">[1]DR84PCRF!#REF!</definedName>
    <definedName name="O.001" localSheetId="4">[14]Mat.!#REF!</definedName>
    <definedName name="O.001" localSheetId="3">[14]Mat.!#REF!</definedName>
    <definedName name="O.001" localSheetId="9">[14]Mat.!#REF!</definedName>
    <definedName name="O.001">[14]Mat.!#REF!</definedName>
    <definedName name="O.002" localSheetId="9">[14]Mat.!#REF!</definedName>
    <definedName name="O.002">[14]Mat.!#REF!</definedName>
    <definedName name="O.003" localSheetId="9">[14]Mat.!#REF!</definedName>
    <definedName name="O.003">[14]Mat.!#REF!</definedName>
    <definedName name="O.004" localSheetId="9">[14]Mat.!#REF!</definedName>
    <definedName name="O.004">[14]Mat.!#REF!</definedName>
    <definedName name="O.005" localSheetId="9">[14]Mat.!#REF!</definedName>
    <definedName name="O.005">[14]Mat.!#REF!</definedName>
    <definedName name="oac" localSheetId="4">#REF!</definedName>
    <definedName name="oac" localSheetId="3">#REF!</definedName>
    <definedName name="oac">#REF!</definedName>
    <definedName name="Oacorre2" localSheetId="4">#REF!</definedName>
    <definedName name="Oacorre2" localSheetId="3">#REF!</definedName>
    <definedName name="Oacorre2">#REF!</definedName>
    <definedName name="OAE" localSheetId="4">'[32]RESUMO-DVOP'!#REF!</definedName>
    <definedName name="OAE" localSheetId="3">'[32]RESUMO-DVOP'!#REF!</definedName>
    <definedName name="OAE">'[32]RESUMO-DVOP'!#REF!</definedName>
    <definedName name="Oaesp2" localSheetId="4">#REF!</definedName>
    <definedName name="Oaesp2" localSheetId="3">#REF!</definedName>
    <definedName name="Oaesp2">#REF!</definedName>
    <definedName name="OBJETO" localSheetId="4">#REF!</definedName>
    <definedName name="OBJETO" localSheetId="3">#REF!</definedName>
    <definedName name="OBJETO">#REF!</definedName>
    <definedName name="OBJETOA" localSheetId="4">#REF!</definedName>
    <definedName name="OBJETOA" localSheetId="3">#REF!</definedName>
    <definedName name="OBJETOA">#REF!</definedName>
    <definedName name="ocom">#REF!</definedName>
    <definedName name="Ocomp2">#REF!</definedName>
    <definedName name="OLEO">[4]DADOS!$C$23</definedName>
    <definedName name="OP" localSheetId="4">#REF!</definedName>
    <definedName name="OP" localSheetId="3">#REF!</definedName>
    <definedName name="OP">#REF!</definedName>
    <definedName name="OPA" localSheetId="4">#REF!</definedName>
    <definedName name="OPA" localSheetId="3">#REF!</definedName>
    <definedName name="OPA">#REF!</definedName>
    <definedName name="Orçamento" localSheetId="4">#REF!</definedName>
    <definedName name="Orçamento" localSheetId="3">#REF!</definedName>
    <definedName name="Orçamento" localSheetId="9">[33]Orçamento!$A$13:$D$34</definedName>
    <definedName name="Orçamento">#REF!</definedName>
    <definedName name="org" localSheetId="4">#REF!</definedName>
    <definedName name="org" localSheetId="3">#REF!</definedName>
    <definedName name="org">#REF!</definedName>
    <definedName name="ÓRGÃO" localSheetId="4">#REF!</definedName>
    <definedName name="ÓRGÃO" localSheetId="3">#REF!</definedName>
    <definedName name="ÓRGÃO">#REF!</definedName>
    <definedName name="Orla">#REF!</definedName>
    <definedName name="orlando">#REF!</definedName>
    <definedName name="p" localSheetId="9">#REF!</definedName>
    <definedName name="p">#REF!</definedName>
    <definedName name="P.001" localSheetId="4">[14]Mat.!#REF!</definedName>
    <definedName name="P.001" localSheetId="3">[14]Mat.!#REF!</definedName>
    <definedName name="P.001" localSheetId="9">[14]Mat.!#REF!</definedName>
    <definedName name="P.001">[14]Mat.!#REF!</definedName>
    <definedName name="P.002" localSheetId="4">[14]Mat.!#REF!</definedName>
    <definedName name="P.002" localSheetId="3">[14]Mat.!#REF!</definedName>
    <definedName name="P.002" localSheetId="9">[14]Mat.!#REF!</definedName>
    <definedName name="P.002">[14]Mat.!#REF!</definedName>
    <definedName name="PA" localSheetId="4">#REF!</definedName>
    <definedName name="PA" localSheetId="3">#REF!</definedName>
    <definedName name="PA" localSheetId="9">#REF!</definedName>
    <definedName name="PA">#REF!</definedName>
    <definedName name="PAMA" localSheetId="4">[13]ROSTO!#REF!</definedName>
    <definedName name="PAMA" localSheetId="3">[13]ROSTO!#REF!</definedName>
    <definedName name="PAMA" localSheetId="9">[13]ROSTO!#REF!</definedName>
    <definedName name="PAMA">[13]ROSTO!#REF!</definedName>
    <definedName name="PassaExtenso">NA()</definedName>
    <definedName name="PassaExtenso_14" localSheetId="4">'BDI DIFERENCIADO_OK'!PassaExtenso_14</definedName>
    <definedName name="PassaExtenso_14" localSheetId="3">BDI_OK!PassaExtenso_14</definedName>
    <definedName name="PassaExtenso_14" localSheetId="5">'Composição Direta'!PassaExtenso_14</definedName>
    <definedName name="PassaExtenso_14" localSheetId="9">COMPOSIÇÕES!PassaExtenso_14</definedName>
    <definedName name="PassaExtenso_14">[0]!PassaExtenso_14</definedName>
    <definedName name="PassaExtenso_25" localSheetId="4">'BDI DIFERENCIADO_OK'!PassaExtenso_25</definedName>
    <definedName name="PassaExtenso_25" localSheetId="3">BDI_OK!PassaExtenso_25</definedName>
    <definedName name="PassaExtenso_25" localSheetId="5">'Composição Direta'!PassaExtenso_25</definedName>
    <definedName name="PassaExtenso_25" localSheetId="9">COMPOSIÇÕES!PassaExtenso_25</definedName>
    <definedName name="PassaExtenso_25">[0]!PassaExtenso_25</definedName>
    <definedName name="PATA" localSheetId="4">#REF!</definedName>
    <definedName name="PATA" localSheetId="3">#REF!</definedName>
    <definedName name="PATA" localSheetId="9">#REF!</definedName>
    <definedName name="PATA">#REF!</definedName>
    <definedName name="PATO">[21]PT!$A$9:$J$54</definedName>
    <definedName name="PAVI" localSheetId="4">#REF!+#REF!</definedName>
    <definedName name="PAVI" localSheetId="3">#REF!+#REF!</definedName>
    <definedName name="PAVI">#REF!+#REF!</definedName>
    <definedName name="Pavi2" localSheetId="4">#REF!</definedName>
    <definedName name="Pavi2" localSheetId="3">#REF!</definedName>
    <definedName name="Pavi2">#REF!</definedName>
    <definedName name="PDM">[4]DADOS!$C$13</definedName>
    <definedName name="PE_14" localSheetId="4">'BDI DIFERENCIADO_OK'!PE_14</definedName>
    <definedName name="PE_14" localSheetId="3">BDI_OK!PE_14</definedName>
    <definedName name="PE_14" localSheetId="5">'Composição Direta'!PE_14</definedName>
    <definedName name="PE_14" localSheetId="9">COMPOSIÇÕES!PE_14</definedName>
    <definedName name="PE_14">[0]!PE_14</definedName>
    <definedName name="PED" localSheetId="4">#REF!</definedName>
    <definedName name="PED" localSheetId="3">#REF!</definedName>
    <definedName name="PED">#REF!</definedName>
    <definedName name="PEDA" localSheetId="4">#REF!</definedName>
    <definedName name="PEDA" localSheetId="3">#REF!</definedName>
    <definedName name="PEDA">#REF!</definedName>
    <definedName name="PER">[25]DG!$J$7</definedName>
    <definedName name="PERIODO" localSheetId="4">#REF!</definedName>
    <definedName name="PERIODO" localSheetId="3">#REF!</definedName>
    <definedName name="PERIODO" localSheetId="9">#REF!</definedName>
    <definedName name="PERIODO">#REF!</definedName>
    <definedName name="PESSO" localSheetId="9">#REF!</definedName>
    <definedName name="PESSO">#REF!</definedName>
    <definedName name="PG">[13]DG!$B$7</definedName>
    <definedName name="PIN" localSheetId="4">#REF!</definedName>
    <definedName name="PIN" localSheetId="3">#REF!</definedName>
    <definedName name="PIN" localSheetId="9">#REF!</definedName>
    <definedName name="PIN">#REF!</definedName>
    <definedName name="PINL" localSheetId="9">#REF!</definedName>
    <definedName name="PINL">#REF!</definedName>
    <definedName name="PINLMA" localSheetId="4">[13]ROSTO!#REF!</definedName>
    <definedName name="PINLMA" localSheetId="3">[13]ROSTO!#REF!</definedName>
    <definedName name="PINLMA" localSheetId="9">[13]ROSTO!#REF!</definedName>
    <definedName name="PINLMA">[13]ROSTO!#REF!</definedName>
    <definedName name="PINLTA" localSheetId="4">#REF!</definedName>
    <definedName name="PINLTA" localSheetId="3">#REF!</definedName>
    <definedName name="PINLTA" localSheetId="9">#REF!</definedName>
    <definedName name="PINLTA">#REF!</definedName>
    <definedName name="PINMA" localSheetId="4">[13]ROSTO!#REF!</definedName>
    <definedName name="PINMA" localSheetId="3">[13]ROSTO!#REF!</definedName>
    <definedName name="PINMA" localSheetId="9">[13]ROSTO!#REF!</definedName>
    <definedName name="PINMA">[13]ROSTO!#REF!</definedName>
    <definedName name="PINTA" localSheetId="4">#REF!</definedName>
    <definedName name="PINTA" localSheetId="3">#REF!</definedName>
    <definedName name="PINTA" localSheetId="9">#REF!</definedName>
    <definedName name="PINTA">#REF!</definedName>
    <definedName name="Pintura" localSheetId="9">#REF!</definedName>
    <definedName name="Pintura">#REF!</definedName>
    <definedName name="PLACA" localSheetId="9">#REF!</definedName>
    <definedName name="PLACA">#REF!</definedName>
    <definedName name="PLACAMA" localSheetId="4">[13]ROSTO!#REF!</definedName>
    <definedName name="PLACAMA" localSheetId="3">[13]ROSTO!#REF!</definedName>
    <definedName name="PLACAMA" localSheetId="9">[13]ROSTO!#REF!</definedName>
    <definedName name="PLACAMA">[13]ROSTO!#REF!</definedName>
    <definedName name="PLACATA" localSheetId="4">#REF!</definedName>
    <definedName name="PLACATA" localSheetId="3">#REF!</definedName>
    <definedName name="PLACATA" localSheetId="9">#REF!</definedName>
    <definedName name="PLACATA">#REF!</definedName>
    <definedName name="PLAN" localSheetId="9">#REF!</definedName>
    <definedName name="PLAN">#REF!</definedName>
    <definedName name="plano">#REF!</definedName>
    <definedName name="PLFRESA" localSheetId="9">#REF!</definedName>
    <definedName name="PLFRESA">#REF!</definedName>
    <definedName name="PLFRESAMA" localSheetId="4">[13]ROSTO!#REF!</definedName>
    <definedName name="PLFRESAMA" localSheetId="3">[13]ROSTO!#REF!</definedName>
    <definedName name="PLFRESAMA" localSheetId="9">[13]ROSTO!#REF!</definedName>
    <definedName name="PLFRESAMA">[13]ROSTO!#REF!</definedName>
    <definedName name="PLFRESATA" localSheetId="4">#REF!</definedName>
    <definedName name="PLFRESATA" localSheetId="3">#REF!</definedName>
    <definedName name="PLFRESATA" localSheetId="9">#REF!</definedName>
    <definedName name="PLFRESATA">#REF!</definedName>
    <definedName name="PLPA" localSheetId="9">#REF!</definedName>
    <definedName name="PLPA">#REF!</definedName>
    <definedName name="PLPAMA" localSheetId="4">[13]ROSTO!#REF!</definedName>
    <definedName name="PLPAMA" localSheetId="3">[13]ROSTO!#REF!</definedName>
    <definedName name="PLPAMA" localSheetId="9">[13]ROSTO!#REF!</definedName>
    <definedName name="PLPAMA">[13]ROSTO!#REF!</definedName>
    <definedName name="PLPATA" localSheetId="4">#REF!</definedName>
    <definedName name="PLPATA" localSheetId="3">#REF!</definedName>
    <definedName name="PLPATA" localSheetId="9">#REF!</definedName>
    <definedName name="PLPATA">#REF!</definedName>
    <definedName name="PLRS" localSheetId="9">#REF!</definedName>
    <definedName name="PLRS">#REF!</definedName>
    <definedName name="PLRSMA" localSheetId="4">[13]ROSTO!#REF!</definedName>
    <definedName name="PLRSMA" localSheetId="3">[13]ROSTO!#REF!</definedName>
    <definedName name="PLRSMA" localSheetId="9">[13]ROSTO!#REF!</definedName>
    <definedName name="PLRSMA">[13]ROSTO!#REF!</definedName>
    <definedName name="PLRSTA" localSheetId="4">#REF!</definedName>
    <definedName name="PLRSTA" localSheetId="3">#REF!</definedName>
    <definedName name="PLRSTA" localSheetId="9">#REF!</definedName>
    <definedName name="PLRSTA">#REF!</definedName>
    <definedName name="PONTE" localSheetId="9">#REF!</definedName>
    <definedName name="PONTE">#REF!</definedName>
    <definedName name="popopopo" localSheetId="4" hidden="1">{#N/A,#N/A,FALSE,"MO (2)"}</definedName>
    <definedName name="popopopo" localSheetId="3" hidden="1">{#N/A,#N/A,FALSE,"MO (2)"}</definedName>
    <definedName name="popopopo" localSheetId="5" hidden="1">{#N/A,#N/A,FALSE,"MO (2)"}</definedName>
    <definedName name="popopopo" hidden="1">{#N/A,#N/A,FALSE,"MO (2)"}</definedName>
    <definedName name="PRAZO" localSheetId="4">#REF!</definedName>
    <definedName name="PRAZO" localSheetId="3">#REF!</definedName>
    <definedName name="PRAZO">#REF!</definedName>
    <definedName name="PRAZOA" localSheetId="4">#REF!</definedName>
    <definedName name="PRAZOA" localSheetId="3">#REF!</definedName>
    <definedName name="PRAZOA">#REF!</definedName>
    <definedName name="PREC" localSheetId="9">#REF!</definedName>
    <definedName name="PREC">#REF!</definedName>
    <definedName name="Preço_parcial" localSheetId="9">#REF!</definedName>
    <definedName name="Preço_parcial">#REF!</definedName>
    <definedName name="PREGO">[4]DADOS!$C$18</definedName>
    <definedName name="Print_Area_MI" localSheetId="4">#REF!</definedName>
    <definedName name="Print_Area_MI" localSheetId="3">#REF!</definedName>
    <definedName name="Print_Area_MI" localSheetId="9">#REF!</definedName>
    <definedName name="Print_Area_MI">#REF!</definedName>
    <definedName name="PRINT_TITLES_MI" localSheetId="9">#REF!</definedName>
    <definedName name="PRINT_TITLES_MI">#REF!</definedName>
    <definedName name="PROD_TVE_CBUQ" localSheetId="9">#REF!</definedName>
    <definedName name="PROD_TVE_CBUQ">#REF!</definedName>
    <definedName name="PROD_TVE_LAMA" localSheetId="9">#REF!</definedName>
    <definedName name="PROD_TVE_LAMA">#REF!</definedName>
    <definedName name="PROD_TVE_MICRO" localSheetId="9">#REF!</definedName>
    <definedName name="PROD_TVE_MICRO">#REF!</definedName>
    <definedName name="PROD_TVMP_CBUQ" localSheetId="9">#REF!</definedName>
    <definedName name="PROD_TVMP_CBUQ">#REF!</definedName>
    <definedName name="PROD_TVMP_LAMA" localSheetId="9">#REF!</definedName>
    <definedName name="PROD_TVMP_LAMA">#REF!</definedName>
    <definedName name="PROD_TVMP_MICRO" localSheetId="9">#REF!</definedName>
    <definedName name="PROD_TVMP_MICRO">#REF!</definedName>
    <definedName name="PROD_TVMR_CBUQ" localSheetId="9">#REF!</definedName>
    <definedName name="PROD_TVMR_CBUQ">#REF!</definedName>
    <definedName name="PROD_TVMR_LAMA" localSheetId="9">#REF!</definedName>
    <definedName name="PROD_TVMR_LAMA">#REF!</definedName>
    <definedName name="PROD_TVMR_MICRO" localSheetId="9">#REF!</definedName>
    <definedName name="PROD_TVMR_MICRO">#REF!</definedName>
    <definedName name="PROD_TVP_CBUQ" localSheetId="9">#REF!</definedName>
    <definedName name="PROD_TVP_CBUQ">#REF!</definedName>
    <definedName name="PROD_TVP_LAMA" localSheetId="9">#REF!</definedName>
    <definedName name="PROD_TVP_LAMA">#REF!</definedName>
    <definedName name="PROD_TVP_MICRO" localSheetId="9">#REF!</definedName>
    <definedName name="PROD_TVP_MICRO">#REF!</definedName>
    <definedName name="PROD_TVR_CBUQ" localSheetId="9">#REF!</definedName>
    <definedName name="PROD_TVR_CBUQ">#REF!</definedName>
    <definedName name="PROD_TVR_LAMA" localSheetId="9">#REF!</definedName>
    <definedName name="PROD_TVR_LAMA">#REF!</definedName>
    <definedName name="PROD_TVR_MICRO" localSheetId="9">#REF!</definedName>
    <definedName name="PROD_TVR_MICRO">#REF!</definedName>
    <definedName name="PSERVIÇOS" localSheetId="9">#REF!</definedName>
    <definedName name="PSERVIÇOS">#REF!</definedName>
    <definedName name="q" localSheetId="9">#REF!</definedName>
    <definedName name="q">#REF!</definedName>
    <definedName name="Q.001" localSheetId="4">[14]Mat.!#REF!</definedName>
    <definedName name="Q.001" localSheetId="3">[14]Mat.!#REF!</definedName>
    <definedName name="Q.001" localSheetId="9">[14]Mat.!#REF!</definedName>
    <definedName name="Q.001">[14]Mat.!#REF!</definedName>
    <definedName name="Q.002" localSheetId="4">[14]Mat.!#REF!</definedName>
    <definedName name="Q.002" localSheetId="3">[14]Mat.!#REF!</definedName>
    <definedName name="Q.002" localSheetId="9">[14]Mat.!#REF!</definedName>
    <definedName name="Q.002">[14]Mat.!#REF!</definedName>
    <definedName name="Q.003" localSheetId="9">[14]Mat.!#REF!</definedName>
    <definedName name="Q.003">[14]Mat.!#REF!</definedName>
    <definedName name="Q.004" localSheetId="9">[14]Mat.!#REF!</definedName>
    <definedName name="Q.004">[14]Mat.!#REF!</definedName>
    <definedName name="Q.005" localSheetId="9">[14]Mat.!#REF!</definedName>
    <definedName name="Q.005">[14]Mat.!#REF!</definedName>
    <definedName name="Q.006" localSheetId="9">[14]Mat.!#REF!</definedName>
    <definedName name="Q.006">[14]Mat.!#REF!</definedName>
    <definedName name="Q.007" localSheetId="9">[14]Mat.!#REF!</definedName>
    <definedName name="Q.007">[14]Mat.!#REF!</definedName>
    <definedName name="Q.008" localSheetId="9">[14]Mat.!#REF!</definedName>
    <definedName name="Q.008">[14]Mat.!#REF!</definedName>
    <definedName name="Q.009" localSheetId="9">[14]Mat.!#REF!</definedName>
    <definedName name="Q.009">[14]Mat.!#REF!</definedName>
    <definedName name="Q.010" localSheetId="9">[14]Mat.!#REF!</definedName>
    <definedName name="Q.010">[14]Mat.!#REF!</definedName>
    <definedName name="Q.011" localSheetId="9">[14]Mat.!#REF!</definedName>
    <definedName name="Q.011">[14]Mat.!#REF!</definedName>
    <definedName name="Q.012" localSheetId="9">[14]Mat.!#REF!</definedName>
    <definedName name="Q.012">[14]Mat.!#REF!</definedName>
    <definedName name="Q.013" localSheetId="9">[14]Mat.!#REF!</definedName>
    <definedName name="Q.013">[14]Mat.!#REF!</definedName>
    <definedName name="Q.014" localSheetId="9">[14]Mat.!#REF!</definedName>
    <definedName name="Q.014">[14]Mat.!#REF!</definedName>
    <definedName name="Q.015" localSheetId="9">[14]Mat.!#REF!</definedName>
    <definedName name="Q.015">[14]Mat.!#REF!</definedName>
    <definedName name="qqqqq" localSheetId="4" hidden="1">{#N/A,#N/A,FALSE,"MO (2)"}</definedName>
    <definedName name="qqqqq" localSheetId="3" hidden="1">{#N/A,#N/A,FALSE,"MO (2)"}</definedName>
    <definedName name="qqqqq" localSheetId="5" hidden="1">{#N/A,#N/A,FALSE,"MO (2)"}</definedName>
    <definedName name="qqqqq" hidden="1">{#N/A,#N/A,FALSE,"MO (2)"}</definedName>
    <definedName name="QUADRO">[3]MARSHALL!$A$2:$K$51</definedName>
    <definedName name="QUANT" localSheetId="4">#REF!</definedName>
    <definedName name="QUANT" localSheetId="3">#REF!</definedName>
    <definedName name="QUANT" localSheetId="9">#REF!</definedName>
    <definedName name="QUANT">#REF!</definedName>
    <definedName name="QUANT_acumu" localSheetId="4">#REF!</definedName>
    <definedName name="QUANT_acumu" localSheetId="3">#REF!</definedName>
    <definedName name="QUANT_acumu">#REF!</definedName>
    <definedName name="rea">#REF!</definedName>
    <definedName name="REAJ">#REF!</definedName>
    <definedName name="REBOQUE">[19]COMPOSIÇÕES!$H$76</definedName>
    <definedName name="RECREV" localSheetId="4">[20]PATO!#REF!</definedName>
    <definedName name="RECREV" localSheetId="3">[20]PATO!#REF!</definedName>
    <definedName name="RECREV" localSheetId="9">[20]PATO!#REF!</definedName>
    <definedName name="RECREV">[20]PATO!#REF!</definedName>
    <definedName name="reparos">[29]!PassaExtenso</definedName>
    <definedName name="res" localSheetId="4" hidden="1">{#N/A,#N/A,FALSE,"MO (2)"}</definedName>
    <definedName name="res" localSheetId="3" hidden="1">{#N/A,#N/A,FALSE,"MO (2)"}</definedName>
    <definedName name="res" localSheetId="5" hidden="1">{#N/A,#N/A,FALSE,"MO (2)"}</definedName>
    <definedName name="res" hidden="1">{#N/A,#N/A,FALSE,"MO (2)"}</definedName>
    <definedName name="resu" localSheetId="4" hidden="1">{#N/A,#N/A,FALSE,"MO (2)"}</definedName>
    <definedName name="resu" localSheetId="3" hidden="1">{#N/A,#N/A,FALSE,"MO (2)"}</definedName>
    <definedName name="resu" localSheetId="5" hidden="1">{#N/A,#N/A,FALSE,"MO (2)"}</definedName>
    <definedName name="resu" hidden="1">{#N/A,#N/A,FALSE,"MO (2)"}</definedName>
    <definedName name="Resumo_Quantidade" localSheetId="4">#REF!</definedName>
    <definedName name="Resumo_Quantidade" localSheetId="3">#REF!</definedName>
    <definedName name="Resumo_Quantidade" localSheetId="9">#REF!</definedName>
    <definedName name="Resumo_Quantidade">#REF!</definedName>
    <definedName name="resumoii" localSheetId="4" hidden="1">{#N/A,#N/A,FALSE,"MO (2)"}</definedName>
    <definedName name="resumoii" localSheetId="3" hidden="1">{#N/A,#N/A,FALSE,"MO (2)"}</definedName>
    <definedName name="resumoii" localSheetId="5" hidden="1">{#N/A,#N/A,FALSE,"MO (2)"}</definedName>
    <definedName name="resumoii" hidden="1">{#N/A,#N/A,FALSE,"MO (2)"}</definedName>
    <definedName name="ria" localSheetId="4">#REF!</definedName>
    <definedName name="ria" localSheetId="3">#REF!</definedName>
    <definedName name="ria" localSheetId="9">#REF!</definedName>
    <definedName name="ria">#REF!</definedName>
    <definedName name="RL_1C" localSheetId="4">#REF!</definedName>
    <definedName name="RL_1C" localSheetId="3">#REF!</definedName>
    <definedName name="RL_1C">#REF!</definedName>
    <definedName name="RL1C">#REF!</definedName>
    <definedName name="RMAN" localSheetId="9">#REF!</definedName>
    <definedName name="RMAN">#REF!</definedName>
    <definedName name="RMCGP" localSheetId="9">#REF!</definedName>
    <definedName name="RMCGP">#REF!</definedName>
    <definedName name="RMCGPMA" localSheetId="4">[13]ROSTO!#REF!</definedName>
    <definedName name="RMCGPMA" localSheetId="3">[13]ROSTO!#REF!</definedName>
    <definedName name="RMCGPMA" localSheetId="9">[13]ROSTO!#REF!</definedName>
    <definedName name="RMCGPMA">[13]ROSTO!#REF!</definedName>
    <definedName name="RMCGPTA" localSheetId="4">#REF!</definedName>
    <definedName name="RMCGPTA" localSheetId="3">#REF!</definedName>
    <definedName name="RMCGPTA" localSheetId="9">#REF!</definedName>
    <definedName name="RMCGPTA">#REF!</definedName>
    <definedName name="RMEC" localSheetId="9">#REF!</definedName>
    <definedName name="RMEC">#REF!</definedName>
    <definedName name="RMRB" localSheetId="9">#REF!</definedName>
    <definedName name="RMRB">#REF!</definedName>
    <definedName name="RMRBMA" localSheetId="4">[13]ROSTO!#REF!</definedName>
    <definedName name="RMRBMA" localSheetId="3">[13]ROSTO!#REF!</definedName>
    <definedName name="RMRBMA" localSheetId="9">[13]ROSTO!#REF!</definedName>
    <definedName name="RMRBMA">[13]ROSTO!#REF!</definedName>
    <definedName name="RMRBTA" localSheetId="4">#REF!</definedName>
    <definedName name="RMRBTA" localSheetId="3">#REF!</definedName>
    <definedName name="RMRBTA" localSheetId="9">#REF!</definedName>
    <definedName name="RMRBTA">#REF!</definedName>
    <definedName name="rod" localSheetId="4">#REF!</definedName>
    <definedName name="rod" localSheetId="3">#REF!</definedName>
    <definedName name="ROD" localSheetId="9">[13]DG!$B$10</definedName>
    <definedName name="rod">#REF!</definedName>
    <definedName name="rodo" localSheetId="4">#REF!</definedName>
    <definedName name="rodo" localSheetId="3">#REF!</definedName>
    <definedName name="rodo">#REF!</definedName>
    <definedName name="RODO1" localSheetId="4">#REF!</definedName>
    <definedName name="RODO1" localSheetId="3">#REF!</definedName>
    <definedName name="RODO1">#REF!</definedName>
    <definedName name="RODO2">#REF!</definedName>
    <definedName name="RODOA">#REF!</definedName>
    <definedName name="RODOA1">#REF!</definedName>
    <definedName name="rodov">#REF!</definedName>
    <definedName name="RODOVIA">[21]PT!$B$3</definedName>
    <definedName name="RODOVIA1">'[16]DADOS DE ENTRADA CONCORRÊNCIA'!$B$15</definedName>
    <definedName name="RODOVIA2">'[16]DADOS DE ENTRADA CONCORRÊNCIA'!$B$22</definedName>
    <definedName name="RP" localSheetId="4">#REF!</definedName>
    <definedName name="RP" localSheetId="3">#REF!</definedName>
    <definedName name="RP" localSheetId="9">#REF!</definedName>
    <definedName name="RP">#REF!</definedName>
    <definedName name="RR_1C" localSheetId="4">#REF!</definedName>
    <definedName name="RR_1C" localSheetId="3">#REF!</definedName>
    <definedName name="RR_1C">#REF!</definedName>
    <definedName name="RR_2C">#REF!</definedName>
    <definedName name="RR1C">#REF!</definedName>
    <definedName name="RR1CRSFRESA" localSheetId="9">#REF!</definedName>
    <definedName name="RR1CRSFRESA">#REF!</definedName>
    <definedName name="RR1CRSFRESAMA" localSheetId="4">[13]ROSTO!#REF!</definedName>
    <definedName name="RR1CRSFRESAMA" localSheetId="3">[13]ROSTO!#REF!</definedName>
    <definedName name="RR1CRSFRESAMA" localSheetId="9">[13]ROSTO!#REF!</definedName>
    <definedName name="RR1CRSFRESAMA">[13]ROSTO!#REF!</definedName>
    <definedName name="RR1CRSFRESATA" localSheetId="4">#REF!</definedName>
    <definedName name="RR1CRSFRESATA" localSheetId="3">#REF!</definedName>
    <definedName name="RR1CRSFRESATA" localSheetId="9">#REF!</definedName>
    <definedName name="RR1CRSFRESATA">#REF!</definedName>
    <definedName name="RR2C">[4]DADOS!$C$32</definedName>
    <definedName name="RRD" localSheetId="4">#REF!</definedName>
    <definedName name="RRD" localSheetId="3">#REF!</definedName>
    <definedName name="RRD">#REF!</definedName>
    <definedName name="RRS" localSheetId="4">#REF!</definedName>
    <definedName name="RRS" localSheetId="3">#REF!</definedName>
    <definedName name="RRS" localSheetId="9">#REF!</definedName>
    <definedName name="RRS">#REF!</definedName>
    <definedName name="RRSMA" localSheetId="4">[13]ROSTO!#REF!</definedName>
    <definedName name="RRSMA" localSheetId="3">[13]ROSTO!#REF!</definedName>
    <definedName name="RRSMA" localSheetId="9">[13]ROSTO!#REF!</definedName>
    <definedName name="RRSMA">[13]ROSTO!#REF!</definedName>
    <definedName name="RRSTA" localSheetId="4">#REF!</definedName>
    <definedName name="RRSTA" localSheetId="3">#REF!</definedName>
    <definedName name="RRSTA" localSheetId="9">#REF!</definedName>
    <definedName name="RRSTA">#REF!</definedName>
    <definedName name="RSMA" localSheetId="4">[13]ROSTO!#REF!</definedName>
    <definedName name="RSMA" localSheetId="3">[13]ROSTO!#REF!</definedName>
    <definedName name="RSMA" localSheetId="9">[13]ROSTO!#REF!</definedName>
    <definedName name="RSMA">[13]ROSTO!#REF!</definedName>
    <definedName name="RUAS" localSheetId="4">#REF!</definedName>
    <definedName name="RUAS" localSheetId="3">#REF!</definedName>
    <definedName name="RUAS" localSheetId="9">#REF!</definedName>
    <definedName name="RUAS">#REF!</definedName>
    <definedName name="S" localSheetId="9">#REF!</definedName>
    <definedName name="S">#REF!</definedName>
    <definedName name="SALÁRIOMINIMO">#REF!</definedName>
    <definedName name="salete" localSheetId="4" hidden="1">{#N/A,#N/A,FALSE,"MO (2)"}</definedName>
    <definedName name="salete" localSheetId="3" hidden="1">{#N/A,#N/A,FALSE,"MO (2)"}</definedName>
    <definedName name="salete" localSheetId="5" hidden="1">{#N/A,#N/A,FALSE,"MO (2)"}</definedName>
    <definedName name="salete" hidden="1">{#N/A,#N/A,FALSE,"MO (2)"}</definedName>
    <definedName name="salete.com" localSheetId="4" hidden="1">{#N/A,#N/A,FALSE,"MO (2)"}</definedName>
    <definedName name="salete.com" localSheetId="3" hidden="1">{#N/A,#N/A,FALSE,"MO (2)"}</definedName>
    <definedName name="salete.com" localSheetId="5" hidden="1">{#N/A,#N/A,FALSE,"MO (2)"}</definedName>
    <definedName name="salete.com" hidden="1">{#N/A,#N/A,FALSE,"MO (2)"}</definedName>
    <definedName name="SASA" localSheetId="4" hidden="1">{#N/A,#N/A,FALSE,"MO (2)"}</definedName>
    <definedName name="SASA" localSheetId="3" hidden="1">{#N/A,#N/A,FALSE,"MO (2)"}</definedName>
    <definedName name="SASA" localSheetId="5" hidden="1">{#N/A,#N/A,FALSE,"MO (2)"}</definedName>
    <definedName name="SASA" hidden="1">{#N/A,#N/A,FALSE,"MO (2)"}</definedName>
    <definedName name="sasa.com" localSheetId="4" hidden="1">{#N/A,#N/A,FALSE,"MO (2)"}</definedName>
    <definedName name="sasa.com" localSheetId="3" hidden="1">{#N/A,#N/A,FALSE,"MO (2)"}</definedName>
    <definedName name="sasa.com" localSheetId="5" hidden="1">{#N/A,#N/A,FALSE,"MO (2)"}</definedName>
    <definedName name="sasa.com" hidden="1">{#N/A,#N/A,FALSE,"MO (2)"}</definedName>
    <definedName name="sasaasa" localSheetId="4" hidden="1">{#N/A,#N/A,FALSE,"MO (2)"}</definedName>
    <definedName name="sasaasa" localSheetId="3" hidden="1">{#N/A,#N/A,FALSE,"MO (2)"}</definedName>
    <definedName name="sasaasa" localSheetId="5" hidden="1">{#N/A,#N/A,FALSE,"MO (2)"}</definedName>
    <definedName name="sasaasa" hidden="1">{#N/A,#N/A,FALSE,"MO (2)"}</definedName>
    <definedName name="SB" localSheetId="4">#REF!</definedName>
    <definedName name="SB" localSheetId="3">#REF!</definedName>
    <definedName name="SB">#REF!</definedName>
    <definedName name="SBRP" localSheetId="4">#REF!</definedName>
    <definedName name="SBRP" localSheetId="3">#REF!</definedName>
    <definedName name="SBRP" localSheetId="9">#REF!</definedName>
    <definedName name="SBRP">#REF!</definedName>
    <definedName name="scon">#REF!</definedName>
    <definedName name="sdfg">#REF!</definedName>
    <definedName name="sdsdsds" localSheetId="4" hidden="1">{#N/A,#N/A,FALSE,"MO (2)"}</definedName>
    <definedName name="sdsdsds" localSheetId="3" hidden="1">{#N/A,#N/A,FALSE,"MO (2)"}</definedName>
    <definedName name="sdsdsds" localSheetId="5" hidden="1">{#N/A,#N/A,FALSE,"MO (2)"}</definedName>
    <definedName name="sdsdsds" hidden="1">{#N/A,#N/A,FALSE,"MO (2)"}</definedName>
    <definedName name="sdsdsdsx" localSheetId="4" hidden="1">{#N/A,#N/A,FALSE,"MO (2)"}</definedName>
    <definedName name="sdsdsdsx" localSheetId="3" hidden="1">{#N/A,#N/A,FALSE,"MO (2)"}</definedName>
    <definedName name="sdsdsdsx" localSheetId="5" hidden="1">{#N/A,#N/A,FALSE,"MO (2)"}</definedName>
    <definedName name="sdsdsdsx" hidden="1">{#N/A,#N/A,FALSE,"MO (2)"}</definedName>
    <definedName name="SEG">[25]DG!$B$13</definedName>
    <definedName name="segm">[34]dados!$B$5</definedName>
    <definedName name="segment" localSheetId="4">#REF!</definedName>
    <definedName name="segment" localSheetId="3">#REF!</definedName>
    <definedName name="segment">#REF!</definedName>
    <definedName name="SEGMENTO" localSheetId="9">[21]PT!$B$6</definedName>
    <definedName name="SEGMENTO">'[16]DADOS DE ENTRADA CONCORRÊNCIA'!$B$19</definedName>
    <definedName name="SELO" localSheetId="4">'[23]QUADRO 04 - PLANILHAS PREÇOS'!#REF!</definedName>
    <definedName name="SELO" localSheetId="3">'[23]QUADRO 04 - PLANILHAS PREÇOS'!#REF!</definedName>
    <definedName name="SELO">'[23]QUADRO 04 - PLANILHAS PREÇOS'!#REF!</definedName>
    <definedName name="SELOA" localSheetId="4">'[23]QUADRO 04 - PLANILHAS PREÇOS'!#REF!</definedName>
    <definedName name="SELOA" localSheetId="3">'[23]QUADRO 04 - PLANILHAS PREÇOS'!#REF!</definedName>
    <definedName name="SELOA">'[23]QUADRO 04 - PLANILHAS PREÇOS'!#REF!</definedName>
    <definedName name="sencount" hidden="1">1</definedName>
    <definedName name="SERV" localSheetId="4">[12]COMPOS1!#REF!</definedName>
    <definedName name="SERV" localSheetId="3">[12]COMPOS1!#REF!</definedName>
    <definedName name="SERV" localSheetId="9">[12]COMPOS1!#REF!</definedName>
    <definedName name="SERV">[12]COMPOS1!#REF!</definedName>
    <definedName name="servico">[35]dez00!$A$3:$F$134</definedName>
    <definedName name="Serviços" localSheetId="9">[36]Serviços!$A$3:$AF$1403</definedName>
    <definedName name="Serviços">[37]Serviços!$A$3:$AF$1403</definedName>
    <definedName name="Serviços_1">[38]Serviços!$A$3:$AE$2694</definedName>
    <definedName name="Serviços_10">[38]Serviços!$A$3:$AE$2694</definedName>
    <definedName name="Serviços_11">[38]Serviços!$A$3:$AE$2694</definedName>
    <definedName name="Serviços_12">[38]Serviços!$A$3:$AE$2694</definedName>
    <definedName name="Serviços_2">[38]Serviços!$A$3:$AE$2694</definedName>
    <definedName name="Serviços_3">[38]Serviços!$A$3:$AE$2694</definedName>
    <definedName name="Serviços_4">[38]Serviços!$A$3:$AE$2694</definedName>
    <definedName name="Serviços_5">[38]Serviços!$A$3:$AE$2694</definedName>
    <definedName name="Serviços_6">[38]Serviços!$A$3:$AE$2694</definedName>
    <definedName name="Serviços_7">[38]Serviços!$A$3:$AE$2694</definedName>
    <definedName name="Serviços_8">[38]Serviços!$A$3:$AE$2694</definedName>
    <definedName name="Serviços_9">[38]Serviços!$A$3:$AE$2694</definedName>
    <definedName name="sicro" localSheetId="4">#REF!</definedName>
    <definedName name="sicro" localSheetId="3">#REF!</definedName>
    <definedName name="sicro" localSheetId="9">#REF!</definedName>
    <definedName name="sicro">#REF!</definedName>
    <definedName name="SINALI" localSheetId="4">'[39]RESUMO-DVOP_JBS'!#REF!</definedName>
    <definedName name="SINALI" localSheetId="3">'[39]RESUMO-DVOP_JBS'!#REF!</definedName>
    <definedName name="SINALI">'[39]RESUMO-DVOP_JBS'!#REF!</definedName>
    <definedName name="SINAPI" localSheetId="4">#REF!</definedName>
    <definedName name="SINAPI" localSheetId="3">#REF!</definedName>
    <definedName name="SINAPI" localSheetId="9">#REF!</definedName>
    <definedName name="SINAPI">#REF!</definedName>
    <definedName name="SJ" localSheetId="9">#REF!</definedName>
    <definedName name="SJ">#REF!</definedName>
    <definedName name="SM">#REF!</definedName>
    <definedName name="Sorriso">#REF!</definedName>
    <definedName name="SS" localSheetId="4" hidden="1">{#N/A,#N/A,FALSE,"MO (2)"}</definedName>
    <definedName name="SS" localSheetId="3" hidden="1">{#N/A,#N/A,FALSE,"MO (2)"}</definedName>
    <definedName name="SS" localSheetId="5" hidden="1">{#N/A,#N/A,FALSE,"MO (2)"}</definedName>
    <definedName name="SS" hidden="1">{#N/A,#N/A,FALSE,"MO (2)"}</definedName>
    <definedName name="SSS" localSheetId="4" hidden="1">{#N/A,#N/A,FALSE,"MO (2)"}</definedName>
    <definedName name="SSS" localSheetId="3" hidden="1">{#N/A,#N/A,FALSE,"MO (2)"}</definedName>
    <definedName name="SSS" localSheetId="5" hidden="1">{#N/A,#N/A,FALSE,"MO (2)"}</definedName>
    <definedName name="SSS" hidden="1">{#N/A,#N/A,FALSE,"MO (2)"}</definedName>
    <definedName name="ssssss" localSheetId="4" hidden="1">{#N/A,#N/A,FALSE,"MO (2)"}</definedName>
    <definedName name="ssssss" localSheetId="3" hidden="1">{#N/A,#N/A,FALSE,"MO (2)"}</definedName>
    <definedName name="ssssss" localSheetId="5" hidden="1">{#N/A,#N/A,FALSE,"MO (2)"}</definedName>
    <definedName name="ssssss" hidden="1">{#N/A,#N/A,FALSE,"MO (2)"}</definedName>
    <definedName name="SUBT">[13]DG!$B$12</definedName>
    <definedName name="subtrec" localSheetId="4">#REF!</definedName>
    <definedName name="subtrec" localSheetId="3">#REF!</definedName>
    <definedName name="subtrec">#REF!</definedName>
    <definedName name="subtrech" localSheetId="4">#REF!</definedName>
    <definedName name="subtrech" localSheetId="3">#REF!</definedName>
    <definedName name="subtrech">#REF!</definedName>
    <definedName name="SUBTRECHO">[21]PT!$B$5</definedName>
    <definedName name="t" localSheetId="4">#REF!</definedName>
    <definedName name="t" localSheetId="3">#REF!</definedName>
    <definedName name="t" localSheetId="9">#REF!</definedName>
    <definedName name="t">#REF!</definedName>
    <definedName name="T.000" localSheetId="9">#REF!</definedName>
    <definedName name="T.000">#REF!</definedName>
    <definedName name="T.301" localSheetId="9">#REF!</definedName>
    <definedName name="T.301">#REF!</definedName>
    <definedName name="T.302" localSheetId="9">#REF!</definedName>
    <definedName name="T.302">#REF!</definedName>
    <definedName name="T.303" localSheetId="9">#REF!</definedName>
    <definedName name="T.303">#REF!</definedName>
    <definedName name="T.311" localSheetId="9">#REF!</definedName>
    <definedName name="T.311">#REF!</definedName>
    <definedName name="T.312" localSheetId="9">#REF!</definedName>
    <definedName name="T.312">#REF!</definedName>
    <definedName name="T.313" localSheetId="9">#REF!</definedName>
    <definedName name="T.313">#REF!</definedName>
    <definedName name="T.314" localSheetId="9">#REF!</definedName>
    <definedName name="T.314">#REF!</definedName>
    <definedName name="T.315" localSheetId="4">[14]M.O.!#REF!</definedName>
    <definedName name="T.315" localSheetId="3">[14]M.O.!#REF!</definedName>
    <definedName name="T.315" localSheetId="9">[14]M.O.!#REF!</definedName>
    <definedName name="T.315">[14]M.O.!#REF!</definedName>
    <definedName name="T.401" localSheetId="4">#REF!</definedName>
    <definedName name="T.401" localSheetId="3">#REF!</definedName>
    <definedName name="T.401" localSheetId="9">#REF!</definedName>
    <definedName name="T.401">#REF!</definedName>
    <definedName name="T.501" localSheetId="9">#REF!</definedName>
    <definedName name="T.501">#REF!</definedName>
    <definedName name="T.511" localSheetId="9">#REF!</definedName>
    <definedName name="T.511">#REF!</definedName>
    <definedName name="T.512" localSheetId="9">#REF!</definedName>
    <definedName name="T.512">#REF!</definedName>
    <definedName name="T.601" localSheetId="9">#REF!</definedName>
    <definedName name="T.601">#REF!</definedName>
    <definedName name="T.602" localSheetId="9">#REF!</definedName>
    <definedName name="T.602">#REF!</definedName>
    <definedName name="T.603" localSheetId="9">#REF!</definedName>
    <definedName name="T.603">#REF!</definedName>
    <definedName name="T.604" localSheetId="9">#REF!</definedName>
    <definedName name="T.604">#REF!</definedName>
    <definedName name="T.605" localSheetId="9">#REF!</definedName>
    <definedName name="T.605">#REF!</definedName>
    <definedName name="T.606" localSheetId="9">#REF!</definedName>
    <definedName name="T.606">#REF!</definedName>
    <definedName name="T.607" localSheetId="9">#REF!</definedName>
    <definedName name="T.607">#REF!</definedName>
    <definedName name="T.608" localSheetId="9">#REF!</definedName>
    <definedName name="T.608">#REF!</definedName>
    <definedName name="T.609" localSheetId="9">#REF!</definedName>
    <definedName name="T.609">#REF!</definedName>
    <definedName name="T.610" localSheetId="9">#REF!</definedName>
    <definedName name="T.610">#REF!</definedName>
    <definedName name="T.701" localSheetId="9">#REF!</definedName>
    <definedName name="T.701">#REF!</definedName>
    <definedName name="T.702" localSheetId="9">#REF!</definedName>
    <definedName name="T.702">#REF!</definedName>
    <definedName name="T.801" localSheetId="9">#REF!</definedName>
    <definedName name="T.801">#REF!</definedName>
    <definedName name="tabela" localSheetId="9">#REF!</definedName>
    <definedName name="tabela">#REF!</definedName>
    <definedName name="TABMAT" localSheetId="9">#REF!</definedName>
    <definedName name="TABMAT">#REF!</definedName>
    <definedName name="tabserv" localSheetId="9">#REF!</definedName>
    <definedName name="tabserv">#REF!</definedName>
    <definedName name="TABUA">[4]DADOS!$C$20</definedName>
    <definedName name="TB" localSheetId="4">#REF!</definedName>
    <definedName name="TB" localSheetId="3">#REF!</definedName>
    <definedName name="TB" localSheetId="9">#REF!</definedName>
    <definedName name="TB">#REF!</definedName>
    <definedName name="TCAP20RP" localSheetId="9">#REF!</definedName>
    <definedName name="TCAP20RP">#REF!</definedName>
    <definedName name="TCAP20RPMA" localSheetId="4">[13]ROSTO!#REF!</definedName>
    <definedName name="TCAP20RPMA" localSheetId="3">[13]ROSTO!#REF!</definedName>
    <definedName name="TCAP20RPMA" localSheetId="9">[13]ROSTO!#REF!</definedName>
    <definedName name="TCAP20RPMA">[13]ROSTO!#REF!</definedName>
    <definedName name="TCAP20RPTA" localSheetId="4">#REF!</definedName>
    <definedName name="TCAP20RPTA" localSheetId="3">#REF!</definedName>
    <definedName name="TCAP20RPTA" localSheetId="9">#REF!</definedName>
    <definedName name="TCAP20RPTA">#REF!</definedName>
    <definedName name="TCAPPA" localSheetId="9">#REF!</definedName>
    <definedName name="TCAPPA">#REF!</definedName>
    <definedName name="TCAPPAMA" localSheetId="4">[13]ROSTO!#REF!</definedName>
    <definedName name="TCAPPAMA" localSheetId="3">[13]ROSTO!#REF!</definedName>
    <definedName name="TCAPPAMA" localSheetId="9">[13]ROSTO!#REF!</definedName>
    <definedName name="TCAPPAMA">[13]ROSTO!#REF!</definedName>
    <definedName name="TCAPPATA" localSheetId="4">#REF!</definedName>
    <definedName name="TCAPPATA" localSheetId="3">#REF!</definedName>
    <definedName name="TCAPPATA" localSheetId="9">#REF!</definedName>
    <definedName name="TCAPPATA">#REF!</definedName>
    <definedName name="TCAPRS" localSheetId="9">#REF!</definedName>
    <definedName name="TCAPRS">#REF!</definedName>
    <definedName name="TCAPRSMA" localSheetId="4">[13]ROSTO!#REF!</definedName>
    <definedName name="TCAPRSMA" localSheetId="3">[13]ROSTO!#REF!</definedName>
    <definedName name="TCAPRSMA" localSheetId="9">[13]ROSTO!#REF!</definedName>
    <definedName name="TCAPRSMA">[13]ROSTO!#REF!</definedName>
    <definedName name="TCAPRSTA" localSheetId="4">#REF!</definedName>
    <definedName name="TCAPRSTA" localSheetId="3">#REF!</definedName>
    <definedName name="TCAPRSTA" localSheetId="9">#REF!</definedName>
    <definedName name="TCAPRSTA">#REF!</definedName>
    <definedName name="TCC4T" localSheetId="4">#REF!</definedName>
    <definedName name="TCC4T" localSheetId="3">#REF!</definedName>
    <definedName name="TCC4T">#REF!</definedName>
    <definedName name="TCM30RP" localSheetId="9">#REF!</definedName>
    <definedName name="TCM30RP">#REF!</definedName>
    <definedName name="TCM30RPMA" localSheetId="4">[13]ROSTO!#REF!</definedName>
    <definedName name="TCM30RPMA" localSheetId="3">[13]ROSTO!#REF!</definedName>
    <definedName name="TCM30RPMA" localSheetId="9">[13]ROSTO!#REF!</definedName>
    <definedName name="TCM30RPMA">[13]ROSTO!#REF!</definedName>
    <definedName name="TCM30RPTA" localSheetId="4">#REF!</definedName>
    <definedName name="TCM30RPTA" localSheetId="3">#REF!</definedName>
    <definedName name="TCM30RPTA" localSheetId="9">#REF!</definedName>
    <definedName name="TCM30RPTA">#REF!</definedName>
    <definedName name="TEA" localSheetId="4">#REF!</definedName>
    <definedName name="TEA" localSheetId="3">#REF!</definedName>
    <definedName name="TEA">#REF!</definedName>
    <definedName name="TEMUL_ASF" localSheetId="9">#REF!</definedName>
    <definedName name="TEMUL_ASF">#REF!</definedName>
    <definedName name="TEMUL_ASF_MA" localSheetId="4">[13]ROSTO!#REF!</definedName>
    <definedName name="TEMUL_ASF_MA" localSheetId="3">[13]ROSTO!#REF!</definedName>
    <definedName name="TEMUL_ASF_MA" localSheetId="9">[13]ROSTO!#REF!</definedName>
    <definedName name="TEMUL_ASF_MA">[13]ROSTO!#REF!</definedName>
    <definedName name="TEMUL_ASF_TA" localSheetId="4">#REF!</definedName>
    <definedName name="TEMUL_ASF_TA" localSheetId="3">#REF!</definedName>
    <definedName name="TEMUL_ASF_TA" localSheetId="9">#REF!</definedName>
    <definedName name="TEMUL_ASF_TA">#REF!</definedName>
    <definedName name="TEOR">'[40]QUADROS 1 2 3 4 6 7 8'!$J$56</definedName>
    <definedName name="teor2">[40]Cálculo!$D$6</definedName>
    <definedName name="TEP" localSheetId="4">#REF!</definedName>
    <definedName name="TEP" localSheetId="3">#REF!</definedName>
    <definedName name="TEP" localSheetId="9">#REF!</definedName>
    <definedName name="TEP">#REF!</definedName>
    <definedName name="TEPMA" localSheetId="4">[13]ROSTO!#REF!</definedName>
    <definedName name="TEPMA" localSheetId="3">[13]ROSTO!#REF!</definedName>
    <definedName name="TEPMA" localSheetId="9">[13]ROSTO!#REF!</definedName>
    <definedName name="TEPMA">[13]ROSTO!#REF!</definedName>
    <definedName name="TEPTA" localSheetId="4">#REF!</definedName>
    <definedName name="TEPTA" localSheetId="3">#REF!</definedName>
    <definedName name="TEPTA" localSheetId="9">#REF!</definedName>
    <definedName name="TEPTA">#REF!</definedName>
    <definedName name="TERRA" localSheetId="4">#REF!</definedName>
    <definedName name="TERRA" localSheetId="3">#REF!</definedName>
    <definedName name="TERRA">#REF!</definedName>
    <definedName name="Terra2">#REF!</definedName>
    <definedName name="teste">#REF!</definedName>
    <definedName name="teste2">#REF!</definedName>
    <definedName name="tmat" localSheetId="4">[41]PLANILHA!#REF!</definedName>
    <definedName name="tmat" localSheetId="3">[41]PLANILHA!#REF!</definedName>
    <definedName name="tmat">[41]PLANILHA!#REF!</definedName>
    <definedName name="TOTAL" localSheetId="4">#REF!</definedName>
    <definedName name="TOTAL" localSheetId="3">#REF!</definedName>
    <definedName name="TOTAL" localSheetId="9">#REF!</definedName>
    <definedName name="TOTAL">#REF!</definedName>
    <definedName name="TOTAL1" localSheetId="9">#REF!</definedName>
    <definedName name="TOTAL1">#REF!</definedName>
    <definedName name="TOTAL10" localSheetId="9">#REF!</definedName>
    <definedName name="TOTAL10">#REF!</definedName>
    <definedName name="TOTAL11" localSheetId="9">#REF!</definedName>
    <definedName name="TOTAL11">#REF!</definedName>
    <definedName name="TOTAL12" localSheetId="9">#REF!</definedName>
    <definedName name="TOTAL12">#REF!</definedName>
    <definedName name="TOTAL13" localSheetId="9">#REF!</definedName>
    <definedName name="TOTAL13">#REF!</definedName>
    <definedName name="TOTAL14" localSheetId="9">#REF!</definedName>
    <definedName name="TOTAL14">#REF!</definedName>
    <definedName name="TOTAL15" localSheetId="9">#REF!</definedName>
    <definedName name="TOTAL15">#REF!</definedName>
    <definedName name="TOTAL16" localSheetId="9">#REF!</definedName>
    <definedName name="TOTAL16">#REF!</definedName>
    <definedName name="TOTAL17" localSheetId="9">#REF!</definedName>
    <definedName name="TOTAL17">#REF!</definedName>
    <definedName name="TOTAL18" localSheetId="9">#REF!</definedName>
    <definedName name="TOTAL18">#REF!</definedName>
    <definedName name="TOTAL19" localSheetId="9">#REF!</definedName>
    <definedName name="TOTAL19">#REF!</definedName>
    <definedName name="TOTAL1A" localSheetId="9">#REF!</definedName>
    <definedName name="TOTAL1A">#REF!</definedName>
    <definedName name="TOTAL1C" localSheetId="9">#REF!</definedName>
    <definedName name="TOTAL1C">#REF!</definedName>
    <definedName name="TOTAL2" localSheetId="9">#REF!</definedName>
    <definedName name="TOTAL2">#REF!</definedName>
    <definedName name="TOTAL2A" localSheetId="9">#REF!</definedName>
    <definedName name="TOTAL2A">#REF!</definedName>
    <definedName name="TOTAL3" localSheetId="9">#REF!</definedName>
    <definedName name="TOTAL3">#REF!</definedName>
    <definedName name="TOTAL3A" localSheetId="9">#REF!</definedName>
    <definedName name="TOTAL3A">#REF!</definedName>
    <definedName name="TOTAL4" localSheetId="9">#REF!</definedName>
    <definedName name="TOTAL4">#REF!</definedName>
    <definedName name="TOTAL4A" localSheetId="9">#REF!</definedName>
    <definedName name="TOTAL4A">#REF!</definedName>
    <definedName name="TOTAL5" localSheetId="9">#REF!</definedName>
    <definedName name="TOTAL5">#REF!</definedName>
    <definedName name="TOTAL5A" localSheetId="9">#REF!</definedName>
    <definedName name="TOTAL5A">#REF!</definedName>
    <definedName name="TOTAL6" localSheetId="9">#REF!</definedName>
    <definedName name="TOTAL6">#REF!</definedName>
    <definedName name="TOTAL6A" localSheetId="9">#REF!</definedName>
    <definedName name="TOTAL6A">#REF!</definedName>
    <definedName name="TOTAL7" localSheetId="9">#REF!</definedName>
    <definedName name="TOTAL7">#REF!</definedName>
    <definedName name="TOTAL7A" localSheetId="9">#REF!</definedName>
    <definedName name="TOTAL7A">#REF!</definedName>
    <definedName name="TOTAL7B" localSheetId="9">#REF!</definedName>
    <definedName name="TOTAL7B">#REF!</definedName>
    <definedName name="TOTAL7C" localSheetId="9">#REF!</definedName>
    <definedName name="TOTAL7C">#REF!</definedName>
    <definedName name="TOTAL7D" localSheetId="9">#REF!</definedName>
    <definedName name="TOTAL7D">#REF!</definedName>
    <definedName name="TOTAL7E" localSheetId="9">#REF!</definedName>
    <definedName name="TOTAL7E">#REF!</definedName>
    <definedName name="TOTAL7F" localSheetId="9">#REF!</definedName>
    <definedName name="TOTAL7F">#REF!</definedName>
    <definedName name="TOTAL7G" localSheetId="9">#REF!</definedName>
    <definedName name="TOTAL7G">#REF!</definedName>
    <definedName name="TOTAL7H" localSheetId="9">#REF!</definedName>
    <definedName name="TOTAL7H">#REF!</definedName>
    <definedName name="TOTAL7I" localSheetId="9">#REF!</definedName>
    <definedName name="TOTAL7I">#REF!</definedName>
    <definedName name="TOTAL7J" localSheetId="9">#REF!</definedName>
    <definedName name="TOTAL7J">#REF!</definedName>
    <definedName name="TOTAL7K" localSheetId="9">#REF!</definedName>
    <definedName name="TOTAL7K">#REF!</definedName>
    <definedName name="TOTAL7L" localSheetId="9">#REF!</definedName>
    <definedName name="TOTAL7L">#REF!</definedName>
    <definedName name="TOTAL7O" localSheetId="9">#REF!</definedName>
    <definedName name="TOTAL7O">#REF!</definedName>
    <definedName name="TOTAL7P" localSheetId="9">#REF!</definedName>
    <definedName name="TOTAL7P">#REF!</definedName>
    <definedName name="TOTAL7Q" localSheetId="9">#REF!</definedName>
    <definedName name="TOTAL7Q">#REF!</definedName>
    <definedName name="TOTAL7R" localSheetId="9">#REF!</definedName>
    <definedName name="TOTAL7R">#REF!</definedName>
    <definedName name="TOTAL8" localSheetId="9">#REF!</definedName>
    <definedName name="TOTAL8">#REF!</definedName>
    <definedName name="TOTAL8A" localSheetId="9">#REF!</definedName>
    <definedName name="TOTAL8A">#REF!</definedName>
    <definedName name="TOTAL8B" localSheetId="9">#REF!</definedName>
    <definedName name="TOTAL8B">#REF!</definedName>
    <definedName name="TOTAL8C" localSheetId="9">#REF!</definedName>
    <definedName name="TOTAL8C">#REF!</definedName>
    <definedName name="TOTAL8D" localSheetId="9">#REF!</definedName>
    <definedName name="TOTAL8D">#REF!</definedName>
    <definedName name="TOTAL8E" localSheetId="9">#REF!</definedName>
    <definedName name="TOTAL8E">#REF!</definedName>
    <definedName name="TOTAL8F" localSheetId="9">#REF!</definedName>
    <definedName name="TOTAL8F">#REF!</definedName>
    <definedName name="TOTAL8G" localSheetId="9">#REF!</definedName>
    <definedName name="TOTAL8G">#REF!</definedName>
    <definedName name="TOTAL8H" localSheetId="9">#REF!</definedName>
    <definedName name="TOTAL8H">#REF!</definedName>
    <definedName name="TOTAL8I" localSheetId="9">#REF!</definedName>
    <definedName name="TOTAL8I">#REF!</definedName>
    <definedName name="TOTAL8J" localSheetId="9">#REF!</definedName>
    <definedName name="TOTAL8J">#REF!</definedName>
    <definedName name="TOTAL8K" localSheetId="9">#REF!</definedName>
    <definedName name="TOTAL8K">#REF!</definedName>
    <definedName name="TOTAL8L" localSheetId="9">#REF!</definedName>
    <definedName name="TOTAL8L">#REF!</definedName>
    <definedName name="TOTAL8O" localSheetId="9">#REF!</definedName>
    <definedName name="TOTAL8O">#REF!</definedName>
    <definedName name="TOTAL8P" localSheetId="9">#REF!</definedName>
    <definedName name="TOTAL8P">#REF!</definedName>
    <definedName name="TOTAL8Q" localSheetId="9">#REF!</definedName>
    <definedName name="TOTAL8Q">#REF!</definedName>
    <definedName name="TOTAL8R" localSheetId="9">#REF!</definedName>
    <definedName name="TOTAL8R">#REF!</definedName>
    <definedName name="TOTAL9" localSheetId="9">#REF!</definedName>
    <definedName name="TOTAL9">#REF!</definedName>
    <definedName name="TOTALA" localSheetId="4">'[42]PLANILHA ATUALIZADA'!#REF!</definedName>
    <definedName name="TOTALA" localSheetId="3">'[42]PLANILHA ATUALIZADA'!#REF!</definedName>
    <definedName name="TOTALA" localSheetId="9">'[42]PLANILHA ATUALIZADA'!#REF!</definedName>
    <definedName name="TOTALA">'[42]PLANILHA ATUALIZADA'!#REF!</definedName>
    <definedName name="TOTALB" localSheetId="4">'[42]PLANILHA ATUALIZADA'!#REF!</definedName>
    <definedName name="TOTALB" localSheetId="3">'[42]PLANILHA ATUALIZADA'!#REF!</definedName>
    <definedName name="TOTALB" localSheetId="9">'[42]PLANILHA ATUALIZADA'!#REF!</definedName>
    <definedName name="TOTALB">'[42]PLANILHA ATUALIZADA'!#REF!</definedName>
    <definedName name="TOTALC" localSheetId="9">'[42]PLANILHA ATUALIZADA'!#REF!</definedName>
    <definedName name="TOTALC">'[42]PLANILHA ATUALIZADA'!#REF!</definedName>
    <definedName name="TOTALD" localSheetId="9">'[42]PLANILHA ATUALIZADA'!#REF!</definedName>
    <definedName name="TOTALD">'[42]PLANILHA ATUALIZADA'!#REF!</definedName>
    <definedName name="TOTALE" localSheetId="9">'[42]PLANILHA ATUALIZADA'!#REF!</definedName>
    <definedName name="TOTALE">'[42]PLANILHA ATUALIZADA'!#REF!</definedName>
    <definedName name="TOTALF" localSheetId="9">'[42]PLANILHA ATUALIZADA'!#REF!</definedName>
    <definedName name="TOTALF">'[42]PLANILHA ATUALIZADA'!#REF!</definedName>
    <definedName name="TOTALG" localSheetId="9">'[42]PLANILHA ATUALIZADA'!#REF!</definedName>
    <definedName name="TOTALG">'[42]PLANILHA ATUALIZADA'!#REF!</definedName>
    <definedName name="TOTALH" localSheetId="9">'[42]PLANILHA ATUALIZADA'!#REF!</definedName>
    <definedName name="TOTALH">'[42]PLANILHA ATUALIZADA'!#REF!</definedName>
    <definedName name="TOTALI" localSheetId="9">'[42]PLANILHA ATUALIZADA'!#REF!</definedName>
    <definedName name="TOTALI">'[42]PLANILHA ATUALIZADA'!#REF!</definedName>
    <definedName name="TOTALJ" localSheetId="9">'[42]PLANILHA ATUALIZADA'!#REF!</definedName>
    <definedName name="TOTALJ">'[42]PLANILHA ATUALIZADA'!#REF!</definedName>
    <definedName name="TOTALK" localSheetId="9">'[42]PLANILHA ATUALIZADA'!#REF!</definedName>
    <definedName name="TOTALK">'[42]PLANILHA ATUALIZADA'!#REF!</definedName>
    <definedName name="TOTALL" localSheetId="9">'[42]PLANILHA ATUALIZADA'!#REF!</definedName>
    <definedName name="TOTALL">'[42]PLANILHA ATUALIZADA'!#REF!</definedName>
    <definedName name="TOTALO" localSheetId="9">'[42]PLANILHA ATUALIZADA'!#REF!</definedName>
    <definedName name="TOTALO">'[42]PLANILHA ATUALIZADA'!#REF!</definedName>
    <definedName name="TOTALP" localSheetId="9">'[42]PLANILHA ATUALIZADA'!#REF!</definedName>
    <definedName name="TOTALP">'[42]PLANILHA ATUALIZADA'!#REF!</definedName>
    <definedName name="TOTALQ" localSheetId="9">'[42]PLANILHA ATUALIZADA'!#REF!</definedName>
    <definedName name="TOTALQ">'[42]PLANILHA ATUALIZADA'!#REF!</definedName>
    <definedName name="TRABALHO">[21]PT!$H$9:$H$54</definedName>
    <definedName name="transporte" localSheetId="4">#REF!</definedName>
    <definedName name="transporte" localSheetId="3">#REF!</definedName>
    <definedName name="transporte" localSheetId="9">#REF!</definedName>
    <definedName name="transporte">#REF!</definedName>
    <definedName name="TRB" localSheetId="9">#REF!</definedName>
    <definedName name="TRB">#REF!</definedName>
    <definedName name="TRBMA" localSheetId="4">[13]ROSTO!#REF!</definedName>
    <definedName name="TRBMA" localSheetId="3">[13]ROSTO!#REF!</definedName>
    <definedName name="TRBMA" localSheetId="9">[13]ROSTO!#REF!</definedName>
    <definedName name="TRBMA">[13]ROSTO!#REF!</definedName>
    <definedName name="TRBTA" localSheetId="4">#REF!</definedName>
    <definedName name="TRBTA" localSheetId="3">#REF!</definedName>
    <definedName name="TRBTA" localSheetId="9">#REF!</definedName>
    <definedName name="TRBTA">#REF!</definedName>
    <definedName name="trec" localSheetId="4">#REF!</definedName>
    <definedName name="trec" localSheetId="3">#REF!</definedName>
    <definedName name="TREC" localSheetId="9">[13]DG!$B$11</definedName>
    <definedName name="trec">#REF!</definedName>
    <definedName name="trech" localSheetId="4">#REF!</definedName>
    <definedName name="trech" localSheetId="3">#REF!</definedName>
    <definedName name="trech">#REF!</definedName>
    <definedName name="TRECHO" localSheetId="9">[21]PT!$B$4</definedName>
    <definedName name="TRECHO">'[16]DADOS DE ENTRADA CONCORRÊNCIA'!$B$16</definedName>
    <definedName name="TRECHO1">'[16]DADOS DE ENTRADA CONCORRÊNCIA'!$B$23</definedName>
    <definedName name="TRECHOA" localSheetId="4">#REF!</definedName>
    <definedName name="TRECHOA" localSheetId="3">#REF!</definedName>
    <definedName name="TRECHOA">#REF!</definedName>
    <definedName name="TRL1C" localSheetId="4">#REF!</definedName>
    <definedName name="TRL1C" localSheetId="3">#REF!</definedName>
    <definedName name="TRL1C" localSheetId="9">#REF!</definedName>
    <definedName name="TRL1C">#REF!</definedName>
    <definedName name="TRL1CMA" localSheetId="4">[13]ROSTO!#REF!</definedName>
    <definedName name="TRL1CMA" localSheetId="3">[13]ROSTO!#REF!</definedName>
    <definedName name="TRL1CMA" localSheetId="9">[13]ROSTO!#REF!</definedName>
    <definedName name="TRL1CMA">[13]ROSTO!#REF!</definedName>
    <definedName name="TRL1CTA" localSheetId="4">#REF!</definedName>
    <definedName name="TRL1CTA" localSheetId="3">#REF!</definedName>
    <definedName name="TRL1CTA" localSheetId="9">#REF!</definedName>
    <definedName name="TRL1CTA">#REF!</definedName>
    <definedName name="TRR1CPA" localSheetId="9">#REF!</definedName>
    <definedName name="TRR1CPA">#REF!</definedName>
    <definedName name="TRR1CPAMA" localSheetId="4">[13]ROSTO!#REF!</definedName>
    <definedName name="TRR1CPAMA" localSheetId="3">[13]ROSTO!#REF!</definedName>
    <definedName name="TRR1CPAMA" localSheetId="9">[13]ROSTO!#REF!</definedName>
    <definedName name="TRR1CPAMA">[13]ROSTO!#REF!</definedName>
    <definedName name="TRR1CPATA" localSheetId="4">#REF!</definedName>
    <definedName name="TRR1CPATA" localSheetId="3">#REF!</definedName>
    <definedName name="TRR1CPATA" localSheetId="9">#REF!</definedName>
    <definedName name="TRR1CPATA">#REF!</definedName>
    <definedName name="TRR1CRS" localSheetId="9">#REF!</definedName>
    <definedName name="TRR1CRS">#REF!</definedName>
    <definedName name="TRR1CRSFRESA" localSheetId="9">#REF!</definedName>
    <definedName name="TRR1CRSFRESA">#REF!</definedName>
    <definedName name="TRR1CRSFRESAMA" localSheetId="4">[13]ROSTO!#REF!</definedName>
    <definedName name="TRR1CRSFRESAMA" localSheetId="3">[13]ROSTO!#REF!</definedName>
    <definedName name="TRR1CRSFRESAMA" localSheetId="9">[13]ROSTO!#REF!</definedName>
    <definedName name="TRR1CRSFRESAMA">[13]ROSTO!#REF!</definedName>
    <definedName name="TRR1CRSFRESATA" localSheetId="4">#REF!</definedName>
    <definedName name="TRR1CRSFRESATA" localSheetId="3">#REF!</definedName>
    <definedName name="TRR1CRSFRESATA" localSheetId="9">#REF!</definedName>
    <definedName name="TRR1CRSFRESATA">#REF!</definedName>
    <definedName name="TRR1CRSMA" localSheetId="4">[13]ROSTO!#REF!</definedName>
    <definedName name="TRR1CRSMA" localSheetId="3">[13]ROSTO!#REF!</definedName>
    <definedName name="TRR1CRSMA" localSheetId="9">[13]ROSTO!#REF!</definedName>
    <definedName name="TRR1CRSMA">[13]ROSTO!#REF!</definedName>
    <definedName name="TRR1CRSTA" localSheetId="4">#REF!</definedName>
    <definedName name="TRR1CRSTA" localSheetId="3">#REF!</definedName>
    <definedName name="TRR1CRSTA" localSheetId="9">#REF!</definedName>
    <definedName name="TRR1CRSTA">#REF!</definedName>
    <definedName name="ts" localSheetId="4">[41]PLANILHA!#REF!</definedName>
    <definedName name="ts" localSheetId="3">[41]PLANILHA!#REF!</definedName>
    <definedName name="ts">[41]PLANILHA!#REF!</definedName>
    <definedName name="TSD" localSheetId="4">[20]PATO!#REF!</definedName>
    <definedName name="TSD" localSheetId="3">[20]PATO!#REF!</definedName>
    <definedName name="TSD" localSheetId="9">[20]PATO!#REF!</definedName>
    <definedName name="TSD">[20]PATO!#REF!</definedName>
    <definedName name="tssd" localSheetId="9">[2]COMPOS1!#REF!</definedName>
    <definedName name="tssd">[2]COMPOS1!#REF!</definedName>
    <definedName name="TT">[3]MARSHALL!$H$14:$J$31</definedName>
    <definedName name="ttra" localSheetId="4">[41]PLANILHA!#REF!</definedName>
    <definedName name="ttra" localSheetId="3">[41]PLANILHA!#REF!</definedName>
    <definedName name="ttra">[41]PLANILHA!#REF!</definedName>
    <definedName name="tttt" localSheetId="4" hidden="1">{#N/A,#N/A,FALSE,"MO (2)"}</definedName>
    <definedName name="tttt" localSheetId="3" hidden="1">{#N/A,#N/A,FALSE,"MO (2)"}</definedName>
    <definedName name="tttt" localSheetId="5" hidden="1">{#N/A,#N/A,FALSE,"MO (2)"}</definedName>
    <definedName name="tttt" hidden="1">{#N/A,#N/A,FALSE,"MO (2)"}</definedName>
    <definedName name="TUBO" localSheetId="4">#REF!</definedName>
    <definedName name="TUBO" localSheetId="3">#REF!</definedName>
    <definedName name="TUBO">#REF!</definedName>
    <definedName name="TUBOA" localSheetId="4">#REF!</definedName>
    <definedName name="TUBOA" localSheetId="3">#REF!</definedName>
    <definedName name="TUBOA">#REF!</definedName>
    <definedName name="TUNNELLINER">'[16]QUADRO 08 - COMPOSIÇÕES'!$H$569</definedName>
    <definedName name="U" localSheetId="4">'[22]CR LOTE 02'!#REF!</definedName>
    <definedName name="U" localSheetId="3">'[22]CR LOTE 02'!#REF!</definedName>
    <definedName name="U" localSheetId="9">'[22]CR LOTE 02'!#REF!</definedName>
    <definedName name="U">'[22]CR LOTE 02'!#REF!</definedName>
    <definedName name="UNIT" localSheetId="4">#REF!</definedName>
    <definedName name="UNIT" localSheetId="3">#REF!</definedName>
    <definedName name="UNIT" localSheetId="9">#REF!</definedName>
    <definedName name="UNIT">#REF!</definedName>
    <definedName name="Usinagem" localSheetId="4" hidden="1">{#N/A,#N/A,FALSE,"MO (2)"}</definedName>
    <definedName name="Usinagem" localSheetId="3" hidden="1">{#N/A,#N/A,FALSE,"MO (2)"}</definedName>
    <definedName name="Usinagem" localSheetId="5" hidden="1">{#N/A,#N/A,FALSE,"MO (2)"}</definedName>
    <definedName name="Usinagem" hidden="1">{#N/A,#N/A,FALSE,"MO (2)"}</definedName>
    <definedName name="V" localSheetId="4">#REF!</definedName>
    <definedName name="V" localSheetId="3">#REF!</definedName>
    <definedName name="V" localSheetId="9">#REF!</definedName>
    <definedName name="V">#REF!</definedName>
    <definedName name="va" localSheetId="9">#REF!</definedName>
    <definedName name="va">#REF!</definedName>
    <definedName name="VAVRC">#REF!</definedName>
    <definedName name="VCRT" localSheetId="9">#REF!</definedName>
    <definedName name="VCRT">#REF!</definedName>
    <definedName name="VI_TVE" localSheetId="9">#REF!</definedName>
    <definedName name="VI_TVE">#REF!</definedName>
    <definedName name="VI_TVR" localSheetId="9">#REF!</definedName>
    <definedName name="VI_TVR">#REF!</definedName>
    <definedName name="VLM" localSheetId="4">[13]ROSTO!#REF!</definedName>
    <definedName name="VLM" localSheetId="3">[13]ROSTO!#REF!</definedName>
    <definedName name="VLM" localSheetId="9">[13]ROSTO!#REF!</definedName>
    <definedName name="VLM">[13]ROSTO!#REF!</definedName>
    <definedName name="vm" localSheetId="4" hidden="1">{#N/A,#N/A,FALSE,"MO (2)"}</definedName>
    <definedName name="vm" localSheetId="3" hidden="1">{#N/A,#N/A,FALSE,"MO (2)"}</definedName>
    <definedName name="vm" localSheetId="5" hidden="1">{#N/A,#N/A,FALSE,"MO (2)"}</definedName>
    <definedName name="vm" hidden="1">{#N/A,#N/A,FALSE,"MO (2)"}</definedName>
    <definedName name="VP_TVE" localSheetId="4">#REF!</definedName>
    <definedName name="VP_TVE" localSheetId="3">#REF!</definedName>
    <definedName name="VP_TVE" localSheetId="9">#REF!</definedName>
    <definedName name="VP_TVE">#REF!</definedName>
    <definedName name="VP_TVR" localSheetId="9">#REF!</definedName>
    <definedName name="VP_TVR">#REF!</definedName>
    <definedName name="VPD_TVE" localSheetId="9">#REF!</definedName>
    <definedName name="VPD_TVE">#REF!</definedName>
    <definedName name="VPD_TVR" localSheetId="9">#REF!</definedName>
    <definedName name="VPD_TVR">#REF!</definedName>
    <definedName name="VR" localSheetId="9">#REF!</definedName>
    <definedName name="VR">#REF!</definedName>
    <definedName name="VSR" localSheetId="9">#REF!</definedName>
    <definedName name="VSR">#REF!</definedName>
    <definedName name="vvv" localSheetId="4" hidden="1">{#N/A,#N/A,FALSE,"MO (2)"}</definedName>
    <definedName name="vvv" localSheetId="3" hidden="1">{#N/A,#N/A,FALSE,"MO (2)"}</definedName>
    <definedName name="vvv" localSheetId="5" hidden="1">{#N/A,#N/A,FALSE,"MO (2)"}</definedName>
    <definedName name="vvv" hidden="1">{#N/A,#N/A,FALSE,"MO (2)"}</definedName>
    <definedName name="w" localSheetId="4">#REF!</definedName>
    <definedName name="w" localSheetId="3">#REF!</definedName>
    <definedName name="w" localSheetId="9">#REF!</definedName>
    <definedName name="w">#REF!</definedName>
    <definedName name="wewewew" localSheetId="4" hidden="1">{#N/A,#N/A,FALSE,"MO (2)"}</definedName>
    <definedName name="wewewew" localSheetId="3" hidden="1">{#N/A,#N/A,FALSE,"MO (2)"}</definedName>
    <definedName name="wewewew" localSheetId="5" hidden="1">{#N/A,#N/A,FALSE,"MO (2)"}</definedName>
    <definedName name="wewewew" hidden="1">{#N/A,#N/A,FALSE,"MO (2)"}</definedName>
    <definedName name="wrn.mo2." localSheetId="4" hidden="1">{#N/A,#N/A,FALSE,"MO (2)"}</definedName>
    <definedName name="wrn.mo2." localSheetId="3" hidden="1">{#N/A,#N/A,FALSE,"MO (2)"}</definedName>
    <definedName name="wrn.mo2." localSheetId="5" hidden="1">{#N/A,#N/A,FALSE,"MO (2)"}</definedName>
    <definedName name="wrn.mo2." hidden="1">{#N/A,#N/A,FALSE,"MO (2)"}</definedName>
    <definedName name="wwwww" localSheetId="4" hidden="1">{#N/A,#N/A,FALSE,"MO (2)"}</definedName>
    <definedName name="wwwww" localSheetId="3" hidden="1">{#N/A,#N/A,FALSE,"MO (2)"}</definedName>
    <definedName name="wwwww" localSheetId="5" hidden="1">{#N/A,#N/A,FALSE,"MO (2)"}</definedName>
    <definedName name="wwwww" hidden="1">{#N/A,#N/A,FALSE,"MO (2)"}</definedName>
    <definedName name="wwwwww" localSheetId="4" hidden="1">{#N/A,#N/A,FALSE,"MO (2)"}</definedName>
    <definedName name="wwwwww" localSheetId="3" hidden="1">{#N/A,#N/A,FALSE,"MO (2)"}</definedName>
    <definedName name="wwwwww" localSheetId="5" hidden="1">{#N/A,#N/A,FALSE,"MO (2)"}</definedName>
    <definedName name="wwwwww" hidden="1">{#N/A,#N/A,FALSE,"MO (2)"}</definedName>
    <definedName name="x" localSheetId="4">#REF!</definedName>
    <definedName name="x" localSheetId="3">#REF!</definedName>
    <definedName name="x" localSheetId="9">#REF!</definedName>
    <definedName name="x">#REF!</definedName>
    <definedName name="xxxxx" localSheetId="4" hidden="1">{#N/A,#N/A,FALSE,"MO (2)"}</definedName>
    <definedName name="xxxxx" localSheetId="3" hidden="1">{#N/A,#N/A,FALSE,"MO (2)"}</definedName>
    <definedName name="xxxxx" localSheetId="5" hidden="1">{#N/A,#N/A,FALSE,"MO (2)"}</definedName>
    <definedName name="xxxxx" hidden="1">{#N/A,#N/A,FALSE,"MO (2)"}</definedName>
    <definedName name="y" localSheetId="4">#REF!</definedName>
    <definedName name="y" localSheetId="3">#REF!</definedName>
    <definedName name="y" localSheetId="9">#REF!</definedName>
    <definedName name="y">#REF!</definedName>
    <definedName name="z" localSheetId="4" hidden="1">{#N/A,#N/A,FALSE,"MO (2)"}</definedName>
    <definedName name="z" localSheetId="3" hidden="1">{#N/A,#N/A,FALSE,"MO (2)"}</definedName>
    <definedName name="z" localSheetId="5" hidden="1">{#N/A,#N/A,FALSE,"MO (2)"}</definedName>
    <definedName name="z" localSheetId="9">#REF!</definedName>
    <definedName name="z" hidden="1">{#N/A,#N/A,FALSE,"MO (2)"}</definedName>
    <definedName name="zaza" localSheetId="4" hidden="1">{#N/A,#N/A,FALSE,"MO (2)"}</definedName>
    <definedName name="zaza" localSheetId="3" hidden="1">{#N/A,#N/A,FALSE,"MO (2)"}</definedName>
    <definedName name="zaza" localSheetId="5" hidden="1">{#N/A,#N/A,FALSE,"MO (2)"}</definedName>
    <definedName name="zaza" hidden="1">{#N/A,#N/A,FALSE,"MO (2)"}</definedName>
    <definedName name="ZZ">[3]MARSHALL!$B$14:$D$14</definedName>
    <definedName name="zzzzz" localSheetId="4" hidden="1">{#N/A,#N/A,FALSE,"MO (2)"}</definedName>
    <definedName name="zzzzz" localSheetId="3" hidden="1">{#N/A,#N/A,FALSE,"MO (2)"}</definedName>
    <definedName name="zzzzz" localSheetId="5" hidden="1">{#N/A,#N/A,FALSE,"MO (2)"}</definedName>
    <definedName name="zzzzz" hidden="1">{#N/A,#N/A,FALSE,"MO (2)"}</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1" i="16" l="1"/>
  <c r="H192" i="16" s="1"/>
  <c r="H185" i="16"/>
  <c r="H184" i="16"/>
  <c r="H183" i="16"/>
  <c r="H182" i="16"/>
  <c r="H181" i="16"/>
  <c r="H180" i="16"/>
  <c r="H179" i="16"/>
  <c r="H173" i="16"/>
  <c r="H172" i="16"/>
  <c r="H171" i="16"/>
  <c r="H170" i="16"/>
  <c r="H164" i="16"/>
  <c r="H163" i="16"/>
  <c r="H162" i="16"/>
  <c r="H161" i="16"/>
  <c r="H165" i="16" s="1"/>
  <c r="H154" i="16"/>
  <c r="F153" i="16"/>
  <c r="H153" i="16" s="1"/>
  <c r="H152" i="16"/>
  <c r="H151" i="16"/>
  <c r="H150" i="16"/>
  <c r="H149" i="16"/>
  <c r="H148" i="16"/>
  <c r="L147" i="16"/>
  <c r="H147" i="16"/>
  <c r="H141" i="16"/>
  <c r="H140" i="16"/>
  <c r="F140" i="16"/>
  <c r="H139" i="16"/>
  <c r="F139" i="16"/>
  <c r="H138" i="16"/>
  <c r="F138" i="16"/>
  <c r="H137" i="16"/>
  <c r="F137" i="16"/>
  <c r="H136" i="16"/>
  <c r="F136" i="16"/>
  <c r="H135" i="16"/>
  <c r="F135" i="16"/>
  <c r="H128" i="16"/>
  <c r="H127" i="16"/>
  <c r="H126" i="16"/>
  <c r="H125" i="16"/>
  <c r="H124" i="16"/>
  <c r="H123" i="16"/>
  <c r="H117" i="16"/>
  <c r="H118" i="16" s="1"/>
  <c r="D116" i="16"/>
  <c r="H111" i="16"/>
  <c r="H110" i="16"/>
  <c r="H109" i="16"/>
  <c r="H108" i="16"/>
  <c r="H107" i="16"/>
  <c r="H106" i="16"/>
  <c r="H105" i="16"/>
  <c r="H104" i="16"/>
  <c r="H103" i="16"/>
  <c r="H102" i="16"/>
  <c r="H101" i="16"/>
  <c r="D100" i="16"/>
  <c r="H95" i="16"/>
  <c r="H94" i="16"/>
  <c r="H93" i="16"/>
  <c r="H92" i="16"/>
  <c r="H91" i="16"/>
  <c r="H90" i="16"/>
  <c r="H89" i="16"/>
  <c r="H88" i="16"/>
  <c r="H87" i="16"/>
  <c r="H86" i="16"/>
  <c r="H85" i="16"/>
  <c r="H84" i="16"/>
  <c r="H83" i="16"/>
  <c r="D82" i="16"/>
  <c r="H77" i="16"/>
  <c r="H76" i="16"/>
  <c r="H78" i="16" s="1"/>
  <c r="H70" i="16"/>
  <c r="H69" i="16"/>
  <c r="H68" i="16"/>
  <c r="H62" i="16"/>
  <c r="H61" i="16"/>
  <c r="H60" i="16"/>
  <c r="H59" i="16"/>
  <c r="H58" i="16"/>
  <c r="H63" i="16" s="1"/>
  <c r="H52" i="16"/>
  <c r="H51" i="16"/>
  <c r="H50" i="16"/>
  <c r="H49" i="16"/>
  <c r="H53" i="16" s="1"/>
  <c r="H43" i="16"/>
  <c r="H42" i="16"/>
  <c r="H41" i="16"/>
  <c r="H40" i="16"/>
  <c r="H39" i="16"/>
  <c r="H38" i="16"/>
  <c r="H37" i="16"/>
  <c r="H36" i="16"/>
  <c r="H30" i="16"/>
  <c r="H29" i="16"/>
  <c r="H28" i="16"/>
  <c r="H27" i="16"/>
  <c r="H26" i="16"/>
  <c r="H25" i="16"/>
  <c r="H24" i="16"/>
  <c r="H23" i="16"/>
  <c r="H17" i="16"/>
  <c r="H18" i="16" s="1"/>
  <c r="D16" i="16"/>
  <c r="H11" i="16"/>
  <c r="H12" i="16" s="1"/>
  <c r="H10" i="16"/>
  <c r="D9" i="16"/>
  <c r="A47" i="7"/>
  <c r="A79" i="7"/>
  <c r="A63" i="7"/>
  <c r="B32" i="14"/>
  <c r="B19" i="15"/>
  <c r="H186" i="16" l="1"/>
  <c r="H96" i="16"/>
  <c r="H44" i="16"/>
  <c r="H71" i="16"/>
  <c r="H112" i="16"/>
  <c r="H31" i="16"/>
  <c r="H142" i="16"/>
  <c r="H129" i="16"/>
  <c r="H174" i="16"/>
  <c r="H155" i="16"/>
  <c r="H47" i="1"/>
  <c r="I36" i="7"/>
  <c r="I7" i="7"/>
  <c r="I39" i="15" l="1"/>
  <c r="L39" i="15"/>
  <c r="O39" i="15"/>
  <c r="R39" i="15"/>
  <c r="U39" i="15"/>
  <c r="X39" i="15"/>
  <c r="AA39" i="15"/>
  <c r="AD39" i="15"/>
  <c r="AG39" i="15"/>
  <c r="AJ39" i="15"/>
  <c r="AM39" i="15"/>
  <c r="F39" i="15"/>
  <c r="I36" i="15"/>
  <c r="L36" i="15"/>
  <c r="O36" i="15"/>
  <c r="R36" i="15"/>
  <c r="U36" i="15"/>
  <c r="X36" i="15"/>
  <c r="AA36" i="15"/>
  <c r="AD36" i="15"/>
  <c r="AG36" i="15"/>
  <c r="AJ36" i="15"/>
  <c r="AM36" i="15"/>
  <c r="F36" i="15"/>
  <c r="AP33" i="15"/>
  <c r="AP30" i="15"/>
  <c r="AP27" i="15"/>
  <c r="AP24" i="15"/>
  <c r="AP18" i="15"/>
  <c r="AP15" i="15"/>
  <c r="AP12" i="15"/>
  <c r="AP9" i="15"/>
  <c r="A3" i="14"/>
  <c r="F1" i="15" s="1"/>
  <c r="B50" i="14"/>
  <c r="B37" i="15" s="1"/>
  <c r="B47" i="14"/>
  <c r="B34" i="15" s="1"/>
  <c r="B44" i="14"/>
  <c r="B31" i="15" s="1"/>
  <c r="B41" i="14"/>
  <c r="B28" i="15" s="1"/>
  <c r="B29" i="14"/>
  <c r="B16" i="15" s="1"/>
  <c r="B26" i="14"/>
  <c r="B13" i="15" s="1"/>
  <c r="B23" i="14"/>
  <c r="B10" i="15" s="1"/>
  <c r="B20" i="14"/>
  <c r="B7" i="15" s="1"/>
  <c r="AP39" i="15" l="1"/>
  <c r="AP36" i="15"/>
  <c r="G48" i="1" l="1"/>
  <c r="G99" i="1"/>
  <c r="G20" i="1"/>
  <c r="G21" i="1" l="1"/>
  <c r="G51" i="1" l="1"/>
  <c r="G49" i="1"/>
  <c r="G50" i="1"/>
  <c r="G23" i="1"/>
  <c r="H36" i="7" l="1"/>
  <c r="E20" i="11"/>
  <c r="E17" i="11"/>
  <c r="E26" i="11" s="1"/>
  <c r="K27" i="11" s="1"/>
  <c r="K9" i="1" s="1"/>
  <c r="J58" i="1" s="1"/>
  <c r="E11" i="11"/>
  <c r="E20" i="10"/>
  <c r="E17" i="10"/>
  <c r="E26" i="10" s="1"/>
  <c r="K8" i="1" s="1"/>
  <c r="E11" i="10"/>
  <c r="J99" i="1" l="1"/>
  <c r="J36" i="7"/>
  <c r="J37" i="7" s="1"/>
  <c r="G53" i="1" s="1"/>
  <c r="G52" i="1"/>
  <c r="J53" i="1"/>
  <c r="J49" i="1"/>
  <c r="K49" i="1" s="1"/>
  <c r="J48" i="1"/>
  <c r="K48" i="1" s="1"/>
  <c r="G100" i="1"/>
  <c r="K53" i="1" l="1"/>
  <c r="G109" i="1"/>
  <c r="N32" i="3"/>
  <c r="N33" i="3"/>
  <c r="N31" i="3"/>
  <c r="N30" i="3"/>
  <c r="G103" i="1" l="1"/>
  <c r="M13" i="3"/>
  <c r="L13" i="3" s="1"/>
  <c r="M16" i="3"/>
  <c r="L16" i="3" s="1"/>
  <c r="K13" i="3"/>
  <c r="K17" i="3" s="1"/>
  <c r="G88" i="1" s="1"/>
  <c r="G92" i="1"/>
  <c r="M14" i="3"/>
  <c r="L14" i="3" s="1"/>
  <c r="M15" i="3"/>
  <c r="G93" i="1" l="1"/>
  <c r="G104" i="1"/>
  <c r="M17" i="3"/>
  <c r="L15" i="3"/>
  <c r="L17" i="3" s="1"/>
  <c r="G86" i="1" s="1"/>
  <c r="D34" i="3"/>
  <c r="G106" i="1" l="1"/>
  <c r="G105" i="1"/>
  <c r="H102" i="7"/>
  <c r="J102" i="7" s="1"/>
  <c r="G87" i="1"/>
  <c r="G95" i="1"/>
  <c r="G94" i="1"/>
  <c r="G91" i="1"/>
  <c r="G90" i="1"/>
  <c r="D35" i="3"/>
  <c r="H101" i="7" l="1"/>
  <c r="J101" i="7" s="1"/>
  <c r="J103" i="7" s="1"/>
  <c r="G96" i="1" s="1"/>
  <c r="G89" i="1"/>
  <c r="C28" i="3" l="1"/>
  <c r="B89" i="7"/>
  <c r="I12" i="3"/>
  <c r="I11" i="3"/>
  <c r="N28" i="3"/>
  <c r="J12" i="3" s="1"/>
  <c r="N27" i="3"/>
  <c r="J11" i="3" s="1"/>
  <c r="N26" i="3"/>
  <c r="J10" i="3" s="1"/>
  <c r="N25" i="3"/>
  <c r="J9" i="3" s="1"/>
  <c r="C26" i="3"/>
  <c r="G82" i="1" s="1"/>
  <c r="J17" i="3" l="1"/>
  <c r="H95" i="7" l="1"/>
  <c r="J95" i="7" s="1"/>
  <c r="G73" i="1"/>
  <c r="J100" i="1" l="1"/>
  <c r="K100" i="1" s="1"/>
  <c r="K99" i="1"/>
  <c r="J94" i="1"/>
  <c r="K94" i="1" s="1"/>
  <c r="J95" i="1"/>
  <c r="K95" i="1" s="1"/>
  <c r="J87" i="1"/>
  <c r="K87" i="1" s="1"/>
  <c r="J93" i="1"/>
  <c r="K93" i="1" s="1"/>
  <c r="J106" i="1"/>
  <c r="K106" i="1" s="1"/>
  <c r="J82" i="1"/>
  <c r="K82" i="1" s="1"/>
  <c r="J73" i="1"/>
  <c r="K73" i="1" s="1"/>
  <c r="J103" i="1"/>
  <c r="K103" i="1" s="1"/>
  <c r="J105" i="1"/>
  <c r="K105" i="1" s="1"/>
  <c r="J104" i="1"/>
  <c r="K104" i="1" s="1"/>
  <c r="K98" i="1" l="1"/>
  <c r="C45" i="14" s="1"/>
  <c r="E31" i="15" s="1"/>
  <c r="K102" i="1"/>
  <c r="C48" i="14" s="1"/>
  <c r="E34" i="15" s="1"/>
  <c r="J79" i="1"/>
  <c r="J81" i="1"/>
  <c r="J80" i="1"/>
  <c r="J34" i="1"/>
  <c r="J67" i="1"/>
  <c r="R65" i="8"/>
  <c r="AG34" i="15" l="1"/>
  <c r="AM34" i="15"/>
  <c r="O34" i="15"/>
  <c r="AJ34" i="15"/>
  <c r="X34" i="15"/>
  <c r="I34" i="15"/>
  <c r="U34" i="15"/>
  <c r="AA34" i="15"/>
  <c r="L34" i="15"/>
  <c r="F34" i="15"/>
  <c r="AD34" i="15"/>
  <c r="R34" i="15"/>
  <c r="R31" i="15"/>
  <c r="I31" i="15"/>
  <c r="U31" i="15"/>
  <c r="O31" i="15"/>
  <c r="L31" i="15"/>
  <c r="J36" i="1"/>
  <c r="J96" i="1"/>
  <c r="K96" i="1" s="1"/>
  <c r="J83" i="1"/>
  <c r="J109" i="1"/>
  <c r="K109" i="1" s="1"/>
  <c r="K108" i="1" s="1"/>
  <c r="C51" i="14" s="1"/>
  <c r="E37" i="15" s="1"/>
  <c r="J31" i="1"/>
  <c r="J68" i="1"/>
  <c r="J29" i="1"/>
  <c r="J38" i="1"/>
  <c r="A73" i="7"/>
  <c r="A91" i="7" s="1"/>
  <c r="A57" i="7"/>
  <c r="A41" i="7"/>
  <c r="B3" i="7"/>
  <c r="J27" i="1"/>
  <c r="J44" i="1" l="1"/>
  <c r="AP31" i="15"/>
  <c r="AQ31" i="15" s="1"/>
  <c r="AP34" i="15"/>
  <c r="AQ34" i="15" s="1"/>
  <c r="AM37" i="15"/>
  <c r="AA37" i="15"/>
  <c r="F37" i="15"/>
  <c r="AD37" i="15"/>
  <c r="R37" i="15"/>
  <c r="L37" i="15"/>
  <c r="I37" i="15"/>
  <c r="O37" i="15"/>
  <c r="AG37" i="15"/>
  <c r="U37" i="15"/>
  <c r="AJ37" i="15"/>
  <c r="X37" i="15"/>
  <c r="J24" i="1"/>
  <c r="J22" i="1"/>
  <c r="L142" i="8"/>
  <c r="L163" i="8"/>
  <c r="L164" i="8"/>
  <c r="L158" i="8"/>
  <c r="L159" i="8"/>
  <c r="L154" i="8"/>
  <c r="L156" i="8" s="1"/>
  <c r="L144" i="8"/>
  <c r="L147" i="8" s="1"/>
  <c r="L100" i="8"/>
  <c r="L106" i="8" s="1"/>
  <c r="L109" i="8" s="1"/>
  <c r="L110" i="8" s="1"/>
  <c r="L132" i="8" s="1"/>
  <c r="G27" i="1"/>
  <c r="J37" i="1"/>
  <c r="L120" i="8"/>
  <c r="L76" i="8"/>
  <c r="L77" i="8"/>
  <c r="L78" i="8"/>
  <c r="L79" i="8"/>
  <c r="L71" i="8"/>
  <c r="L72" i="8"/>
  <c r="L74" i="8" s="1"/>
  <c r="L64" i="8"/>
  <c r="L65" i="8"/>
  <c r="L66" i="8"/>
  <c r="L67" i="8"/>
  <c r="L53" i="8"/>
  <c r="L54" i="8"/>
  <c r="L51" i="8"/>
  <c r="L8" i="8"/>
  <c r="L14" i="8" s="1"/>
  <c r="L17" i="8" s="1"/>
  <c r="L18" i="8" s="1"/>
  <c r="L40" i="8" s="1"/>
  <c r="L28" i="8"/>
  <c r="G67" i="1"/>
  <c r="G43" i="1"/>
  <c r="H18" i="7"/>
  <c r="J18" i="7" s="1"/>
  <c r="G42" i="1"/>
  <c r="U18" i="6"/>
  <c r="U22" i="6" s="1"/>
  <c r="U15" i="6" s="1"/>
  <c r="U16" i="6" s="1"/>
  <c r="U23" i="6" s="1"/>
  <c r="U24" i="6" s="1"/>
  <c r="G66" i="1"/>
  <c r="J52" i="1"/>
  <c r="K52" i="1" s="1"/>
  <c r="J59" i="1"/>
  <c r="U26" i="6"/>
  <c r="U27" i="6"/>
  <c r="U28" i="6"/>
  <c r="U29" i="6"/>
  <c r="U30" i="6"/>
  <c r="U35" i="6"/>
  <c r="U36" i="6"/>
  <c r="M37" i="6"/>
  <c r="U37" i="6" s="1"/>
  <c r="M38" i="6"/>
  <c r="U38" i="6" s="1"/>
  <c r="H9" i="3"/>
  <c r="I9" i="3" s="1"/>
  <c r="H10" i="3"/>
  <c r="I10" i="3" s="1"/>
  <c r="D22" i="3"/>
  <c r="D26" i="3"/>
  <c r="N17" i="3"/>
  <c r="B35" i="14"/>
  <c r="B22" i="15" s="1"/>
  <c r="U32" i="6" l="1"/>
  <c r="B38" i="14"/>
  <c r="B25" i="15" s="1"/>
  <c r="L166" i="8"/>
  <c r="L57" i="8"/>
  <c r="L58" i="8" s="1"/>
  <c r="L59" i="8" s="1"/>
  <c r="AP37" i="15"/>
  <c r="AQ37" i="15" s="1"/>
  <c r="U39" i="6"/>
  <c r="L69" i="8"/>
  <c r="L81" i="8"/>
  <c r="L148" i="8"/>
  <c r="L149" i="8" s="1"/>
  <c r="L173" i="8" s="1"/>
  <c r="L161" i="8"/>
  <c r="G57" i="1"/>
  <c r="G60" i="1"/>
  <c r="N150" i="8"/>
  <c r="U41" i="6"/>
  <c r="U42" i="6" s="1"/>
  <c r="U43" i="6" s="1"/>
  <c r="J92" i="1" s="1"/>
  <c r="K92" i="1" s="1"/>
  <c r="L90" i="8"/>
  <c r="J77" i="1"/>
  <c r="J90" i="1"/>
  <c r="K90" i="1" s="1"/>
  <c r="J86" i="1"/>
  <c r="K86" i="1" s="1"/>
  <c r="J72" i="1"/>
  <c r="J89" i="1"/>
  <c r="K89" i="1" s="1"/>
  <c r="J76" i="1"/>
  <c r="G28" i="1"/>
  <c r="J62" i="1"/>
  <c r="H17" i="7"/>
  <c r="H51" i="7"/>
  <c r="J51" i="7" s="1"/>
  <c r="N11" i="3"/>
  <c r="H67" i="7"/>
  <c r="J67" i="7" s="1"/>
  <c r="H66" i="7"/>
  <c r="J66" i="7" s="1"/>
  <c r="H7" i="7"/>
  <c r="N9" i="3"/>
  <c r="K67" i="1"/>
  <c r="C25" i="3"/>
  <c r="C24" i="3"/>
  <c r="C23" i="3"/>
  <c r="N12" i="3"/>
  <c r="N10" i="3"/>
  <c r="J75" i="1"/>
  <c r="J50" i="1"/>
  <c r="K50" i="1" s="1"/>
  <c r="J63" i="1"/>
  <c r="K27" i="1"/>
  <c r="J35" i="1"/>
  <c r="J30" i="1"/>
  <c r="H44" i="7"/>
  <c r="J44" i="7" s="1"/>
  <c r="H60" i="7"/>
  <c r="G34" i="1"/>
  <c r="J61" i="1" l="1"/>
  <c r="J51" i="1"/>
  <c r="K51" i="1" s="1"/>
  <c r="K59" i="1"/>
  <c r="G59" i="1"/>
  <c r="G58" i="1"/>
  <c r="H28" i="7"/>
  <c r="J60" i="7"/>
  <c r="J61" i="7" s="1"/>
  <c r="H76" i="7"/>
  <c r="J76" i="7" s="1"/>
  <c r="J77" i="7" s="1"/>
  <c r="J17" i="7"/>
  <c r="J19" i="7" s="1"/>
  <c r="J7" i="7"/>
  <c r="J8" i="7" s="1"/>
  <c r="J45" i="7"/>
  <c r="G22" i="1"/>
  <c r="H50" i="7"/>
  <c r="J91" i="1"/>
  <c r="K91" i="1" s="1"/>
  <c r="J78" i="1"/>
  <c r="J88" i="1"/>
  <c r="K88" i="1" s="1"/>
  <c r="J74" i="1"/>
  <c r="K58" i="1"/>
  <c r="D25" i="3"/>
  <c r="D24" i="3"/>
  <c r="D23" i="3"/>
  <c r="J23" i="1"/>
  <c r="K23" i="1" s="1"/>
  <c r="J42" i="1"/>
  <c r="K42" i="1" s="1"/>
  <c r="J60" i="1"/>
  <c r="K60" i="1" s="1"/>
  <c r="J21" i="1"/>
  <c r="K21" i="1" s="1"/>
  <c r="J28" i="1"/>
  <c r="K28" i="1" s="1"/>
  <c r="J43" i="1"/>
  <c r="K43" i="1" s="1"/>
  <c r="J57" i="1"/>
  <c r="K57" i="1" s="1"/>
  <c r="J66" i="1"/>
  <c r="K66" i="1" s="1"/>
  <c r="K34" i="1"/>
  <c r="J68" i="7"/>
  <c r="I17" i="3"/>
  <c r="N18" i="3"/>
  <c r="J28" i="7" l="1"/>
  <c r="J29" i="7" s="1"/>
  <c r="G63" i="1" s="1"/>
  <c r="G62" i="1"/>
  <c r="K47" i="1"/>
  <c r="K30" i="1"/>
  <c r="G30" i="1"/>
  <c r="K44" i="1"/>
  <c r="K41" i="1" s="1"/>
  <c r="G44" i="1"/>
  <c r="K31" i="1"/>
  <c r="G31" i="1"/>
  <c r="K80" i="1"/>
  <c r="G80" i="1"/>
  <c r="K61" i="1"/>
  <c r="G61" i="1"/>
  <c r="K36" i="1"/>
  <c r="G36" i="1"/>
  <c r="K29" i="1"/>
  <c r="G29" i="1"/>
  <c r="K79" i="1"/>
  <c r="G79" i="1"/>
  <c r="K81" i="1"/>
  <c r="G81" i="1"/>
  <c r="K68" i="1"/>
  <c r="G68" i="1"/>
  <c r="J50" i="7"/>
  <c r="J52" i="7" s="1"/>
  <c r="K85" i="1"/>
  <c r="K22" i="1"/>
  <c r="D29" i="3"/>
  <c r="J20" i="1"/>
  <c r="K20" i="1" s="1"/>
  <c r="H83" i="7"/>
  <c r="J83" i="7" s="1"/>
  <c r="H82" i="7"/>
  <c r="J82" i="7" s="1"/>
  <c r="D31" i="3"/>
  <c r="K62" i="1" l="1"/>
  <c r="K63" i="1"/>
  <c r="C32" i="14"/>
  <c r="E19" i="15"/>
  <c r="K65" i="1"/>
  <c r="C39" i="14" s="1"/>
  <c r="E25" i="15" s="1"/>
  <c r="K26" i="1"/>
  <c r="C23" i="14" s="1"/>
  <c r="E10" i="15" s="1"/>
  <c r="C30" i="14"/>
  <c r="E16" i="15" s="1"/>
  <c r="K37" i="1"/>
  <c r="G37" i="1"/>
  <c r="K24" i="1"/>
  <c r="G24" i="1"/>
  <c r="K74" i="1"/>
  <c r="G74" i="1"/>
  <c r="K75" i="1"/>
  <c r="G75" i="1"/>
  <c r="K72" i="1"/>
  <c r="G72" i="1"/>
  <c r="K35" i="1"/>
  <c r="G35" i="1"/>
  <c r="D30" i="3"/>
  <c r="G77" i="1"/>
  <c r="J84" i="7"/>
  <c r="K56" i="1" l="1"/>
  <c r="C36" i="14" s="1"/>
  <c r="E22" i="15" s="1"/>
  <c r="L22" i="15" s="1"/>
  <c r="R19" i="15"/>
  <c r="L19" i="15"/>
  <c r="U19" i="15"/>
  <c r="O19" i="15"/>
  <c r="I19" i="15"/>
  <c r="F19" i="15"/>
  <c r="L16" i="15"/>
  <c r="I16" i="15"/>
  <c r="F16" i="15"/>
  <c r="O16" i="15"/>
  <c r="AJ25" i="15"/>
  <c r="X25" i="15"/>
  <c r="L25" i="15"/>
  <c r="AG25" i="15"/>
  <c r="U25" i="15"/>
  <c r="I25" i="15"/>
  <c r="AD25" i="15"/>
  <c r="R25" i="15"/>
  <c r="F25" i="15"/>
  <c r="AM25" i="15"/>
  <c r="AA25" i="15"/>
  <c r="O25" i="15"/>
  <c r="AG10" i="15"/>
  <c r="U10" i="15"/>
  <c r="I10" i="15"/>
  <c r="AD10" i="15"/>
  <c r="R10" i="15"/>
  <c r="AM10" i="15"/>
  <c r="AA10" i="15"/>
  <c r="O10" i="15"/>
  <c r="AJ10" i="15"/>
  <c r="X10" i="15"/>
  <c r="L10" i="15"/>
  <c r="F10" i="15"/>
  <c r="K19" i="1"/>
  <c r="K78" i="1"/>
  <c r="G78" i="1"/>
  <c r="K76" i="1"/>
  <c r="G76" i="1"/>
  <c r="K38" i="1"/>
  <c r="G38" i="1"/>
  <c r="K77" i="1"/>
  <c r="H94" i="7"/>
  <c r="U22" i="15" l="1"/>
  <c r="R22" i="15"/>
  <c r="I22" i="15"/>
  <c r="F22" i="15"/>
  <c r="O22" i="15"/>
  <c r="C20" i="14"/>
  <c r="E7" i="15" s="1"/>
  <c r="AP10" i="15"/>
  <c r="AQ10" i="15" s="1"/>
  <c r="AP25" i="15"/>
  <c r="AQ25" i="15" s="1"/>
  <c r="AP16" i="15"/>
  <c r="K33" i="1"/>
  <c r="C26" i="14" s="1"/>
  <c r="E13" i="15" s="1"/>
  <c r="J94" i="7"/>
  <c r="J96" i="7" s="1"/>
  <c r="AP22" i="15" l="1"/>
  <c r="AQ22" i="15" s="1"/>
  <c r="AJ13" i="15"/>
  <c r="X13" i="15"/>
  <c r="L13" i="15"/>
  <c r="AG13" i="15"/>
  <c r="U13" i="15"/>
  <c r="I13" i="15"/>
  <c r="AD13" i="15"/>
  <c r="R13" i="15"/>
  <c r="AM13" i="15"/>
  <c r="AA13" i="15"/>
  <c r="O13" i="15"/>
  <c r="F13" i="15"/>
  <c r="AJ7" i="15"/>
  <c r="X7" i="15"/>
  <c r="L7" i="15"/>
  <c r="AM7" i="15"/>
  <c r="AA7" i="15"/>
  <c r="O7" i="15"/>
  <c r="F7" i="15"/>
  <c r="AD7" i="15"/>
  <c r="R7" i="15"/>
  <c r="AG7" i="15"/>
  <c r="U7" i="15"/>
  <c r="I7" i="15"/>
  <c r="K83" i="1"/>
  <c r="G83" i="1"/>
  <c r="AD41" i="15" l="1"/>
  <c r="U41" i="15"/>
  <c r="AG41" i="15"/>
  <c r="AA41" i="15"/>
  <c r="X41" i="15"/>
  <c r="AM41" i="15"/>
  <c r="AJ41" i="15"/>
  <c r="AP7" i="15"/>
  <c r="AQ7" i="15" s="1"/>
  <c r="AP13" i="15"/>
  <c r="AQ13" i="15" s="1"/>
  <c r="K71" i="1"/>
  <c r="K70" i="1" s="1"/>
  <c r="K111" i="1" s="1"/>
  <c r="L96" i="1" l="1"/>
  <c r="L88" i="1"/>
  <c r="L78" i="1"/>
  <c r="L67" i="1"/>
  <c r="L57" i="1"/>
  <c r="L43" i="1"/>
  <c r="L30" i="1"/>
  <c r="L20" i="1"/>
  <c r="L89" i="1"/>
  <c r="L109" i="1"/>
  <c r="L95" i="1"/>
  <c r="L87" i="1"/>
  <c r="L77" i="1"/>
  <c r="L66" i="1"/>
  <c r="L53" i="1"/>
  <c r="L42" i="1"/>
  <c r="L29" i="1"/>
  <c r="L35" i="1"/>
  <c r="L58" i="1"/>
  <c r="L106" i="1"/>
  <c r="L94" i="1"/>
  <c r="L86" i="1"/>
  <c r="L76" i="1"/>
  <c r="L63" i="1"/>
  <c r="L52" i="1"/>
  <c r="L38" i="1"/>
  <c r="L28" i="1"/>
  <c r="L23" i="1"/>
  <c r="L31" i="1"/>
  <c r="L105" i="1"/>
  <c r="L93" i="1"/>
  <c r="L83" i="1"/>
  <c r="L75" i="1"/>
  <c r="L62" i="1"/>
  <c r="L51" i="1"/>
  <c r="L37" i="1"/>
  <c r="L27" i="1"/>
  <c r="L60" i="1"/>
  <c r="L44" i="1"/>
  <c r="L104" i="1"/>
  <c r="L92" i="1"/>
  <c r="L82" i="1"/>
  <c r="L74" i="1"/>
  <c r="L61" i="1"/>
  <c r="L50" i="1"/>
  <c r="L36" i="1"/>
  <c r="L24" i="1"/>
  <c r="L49" i="1"/>
  <c r="L68" i="1"/>
  <c r="L103" i="1"/>
  <c r="L91" i="1"/>
  <c r="L81" i="1"/>
  <c r="L73" i="1"/>
  <c r="L21" i="1"/>
  <c r="L100" i="1"/>
  <c r="L90" i="1"/>
  <c r="L80" i="1"/>
  <c r="L72" i="1"/>
  <c r="L59" i="1"/>
  <c r="L48" i="1"/>
  <c r="L34" i="1"/>
  <c r="L22" i="1"/>
  <c r="L79" i="1"/>
  <c r="L99" i="1"/>
  <c r="C42" i="14"/>
  <c r="L111" i="1" l="1"/>
  <c r="H44" i="1"/>
  <c r="H77" i="1"/>
  <c r="H36" i="1"/>
  <c r="H60" i="1"/>
  <c r="H83" i="1"/>
  <c r="H34" i="1"/>
  <c r="H94" i="1"/>
  <c r="H106" i="1"/>
  <c r="H37" i="1"/>
  <c r="H79" i="1"/>
  <c r="H91" i="1"/>
  <c r="H42" i="1"/>
  <c r="H92" i="1"/>
  <c r="H95" i="1"/>
  <c r="H109" i="1"/>
  <c r="H108" i="1" s="1"/>
  <c r="H78" i="1"/>
  <c r="H74" i="1"/>
  <c r="H35" i="1"/>
  <c r="H61" i="1"/>
  <c r="H30" i="1"/>
  <c r="H68" i="1"/>
  <c r="H21" i="1"/>
  <c r="H59" i="1"/>
  <c r="H23" i="1"/>
  <c r="H86" i="1"/>
  <c r="H27" i="1"/>
  <c r="H93" i="1"/>
  <c r="H100" i="1"/>
  <c r="H103" i="1"/>
  <c r="H76" i="1"/>
  <c r="H38" i="1"/>
  <c r="H24" i="1"/>
  <c r="H72" i="1"/>
  <c r="H75" i="1"/>
  <c r="H22" i="1"/>
  <c r="H31" i="1"/>
  <c r="H29" i="1"/>
  <c r="H63" i="1"/>
  <c r="H80" i="1"/>
  <c r="H81" i="1"/>
  <c r="H62" i="1"/>
  <c r="H58" i="1"/>
  <c r="H66" i="1"/>
  <c r="H57" i="1"/>
  <c r="H88" i="1"/>
  <c r="H43" i="1"/>
  <c r="H28" i="1"/>
  <c r="H90" i="1"/>
  <c r="H67" i="1"/>
  <c r="H89" i="1"/>
  <c r="H96" i="1"/>
  <c r="H73" i="1"/>
  <c r="H87" i="1"/>
  <c r="H82" i="1"/>
  <c r="H104" i="1"/>
  <c r="H99" i="1"/>
  <c r="H105" i="1"/>
  <c r="H20" i="1"/>
  <c r="E28" i="15"/>
  <c r="C54" i="14"/>
  <c r="H98" i="1" l="1"/>
  <c r="H26" i="1"/>
  <c r="H41" i="1"/>
  <c r="H33" i="1"/>
  <c r="H19" i="1"/>
  <c r="H56" i="1"/>
  <c r="H71" i="1"/>
  <c r="H85" i="1"/>
  <c r="H102" i="1"/>
  <c r="H65" i="1"/>
  <c r="L28" i="15"/>
  <c r="L41" i="15" s="1"/>
  <c r="O28" i="15"/>
  <c r="O41" i="15" s="1"/>
  <c r="R28" i="15"/>
  <c r="R41" i="15" s="1"/>
  <c r="F28" i="15"/>
  <c r="F41" i="15" s="1"/>
  <c r="I28" i="15"/>
  <c r="I41" i="15" s="1"/>
  <c r="E44" i="15"/>
  <c r="E40" i="15"/>
  <c r="D19" i="15" s="1"/>
  <c r="H70" i="1" l="1"/>
  <c r="I40" i="15"/>
  <c r="R40" i="15"/>
  <c r="L40" i="15"/>
  <c r="D10" i="15"/>
  <c r="D22" i="15"/>
  <c r="D31" i="15"/>
  <c r="D37" i="15"/>
  <c r="D34" i="15"/>
  <c r="D16" i="15"/>
  <c r="D25" i="15"/>
  <c r="D13" i="15"/>
  <c r="D7" i="15"/>
  <c r="AG40" i="15"/>
  <c r="X40" i="15"/>
  <c r="AJ40" i="15"/>
  <c r="AM40" i="15"/>
  <c r="AD40" i="15"/>
  <c r="U40" i="15"/>
  <c r="AA40" i="15"/>
  <c r="D28" i="15"/>
  <c r="AP28" i="15"/>
  <c r="O40" i="15"/>
  <c r="AQ28" i="15" l="1"/>
  <c r="AQ40" i="15"/>
  <c r="F42" i="15"/>
  <c r="I42" i="15" s="1"/>
  <c r="L42" i="15" s="1"/>
  <c r="O42" i="15" s="1"/>
  <c r="R42" i="15" s="1"/>
  <c r="U42" i="15" s="1"/>
  <c r="X42" i="15" s="1"/>
  <c r="AA42" i="15" s="1"/>
  <c r="AD42" i="15" s="1"/>
  <c r="AG42" i="15" s="1"/>
  <c r="AJ42" i="15" s="1"/>
  <c r="AM42" i="15" s="1"/>
  <c r="F40" i="15"/>
  <c r="AP40" i="15" s="1"/>
  <c r="AP41" i="15"/>
  <c r="D40" i="15"/>
</calcChain>
</file>

<file path=xl/sharedStrings.xml><?xml version="1.0" encoding="utf-8"?>
<sst xmlns="http://schemas.openxmlformats.org/spreadsheetml/2006/main" count="1557" uniqueCount="546">
  <si>
    <t>ESTADO DE MATO GROSSO</t>
  </si>
  <si>
    <t>MUNICÍPIO DE VÁRZEA GRANDE</t>
  </si>
  <si>
    <t>OBJETO:</t>
  </si>
  <si>
    <t>LOCAL:</t>
  </si>
  <si>
    <t>LOTE:</t>
  </si>
  <si>
    <t>Unid.</t>
  </si>
  <si>
    <t xml:space="preserve"> </t>
  </si>
  <si>
    <t>RECAPEAMENTO (E=5CM)</t>
  </si>
  <si>
    <t>T</t>
  </si>
  <si>
    <t>M2</t>
  </si>
  <si>
    <t>T.KM</t>
  </si>
  <si>
    <t>TAPA BURACO -  C/ MBUQ</t>
  </si>
  <si>
    <t>TAPA BURACO</t>
  </si>
  <si>
    <t>RECAPEAMENTO</t>
  </si>
  <si>
    <t>1.1</t>
  </si>
  <si>
    <t>REPERFILAMENTO</t>
  </si>
  <si>
    <t>DATA:</t>
  </si>
  <si>
    <t xml:space="preserve">SINAPI </t>
  </si>
  <si>
    <t>FRESAGEM DESCONTÍNUA DE REVESTIMENTO BETUMINOSO</t>
  </si>
  <si>
    <t>M³</t>
  </si>
  <si>
    <t>SINAPI</t>
  </si>
  <si>
    <t>COTAÇÃO</t>
  </si>
  <si>
    <t>M²</t>
  </si>
  <si>
    <t>74205/001</t>
  </si>
  <si>
    <t>M</t>
  </si>
  <si>
    <t>INDENIZAÇÃO DE JAZIDA NÃO CONDIZ COM O PREÇO PRATICADO NA REGIÃO (PREÇO PRATICADO NA JAZIDA)</t>
  </si>
  <si>
    <t>EXECUÇÃO DE IMPRIMAÇÃO COM ASFALTO DILUÍDO CM-30. AF_09/2017</t>
  </si>
  <si>
    <t>ESCAVACAO MECANICA DE MATERIAL 1A. CATEGORIA, PROVENIENTE DE CORTE DE SUBLEITO (C/TRATOR ESTEIRAS 160HP)</t>
  </si>
  <si>
    <t>CARGA, MANOBRAS E DESCARGA DE AREIA, BRITA, PEDRA DE MAO E SOLOS COM CAMINHAO BASCULANTE 6 M3 (DESCARGA LIVRE)</t>
  </si>
  <si>
    <t>SERVIÇOS COMPLEMENTARES</t>
  </si>
  <si>
    <t>MEMÓRIA DE CÁLCULO DE VOLUMES DA DRENAGEM</t>
  </si>
  <si>
    <t>COMP. DO LANCE</t>
  </si>
  <si>
    <t>DIAMETRO (m)</t>
  </si>
  <si>
    <t xml:space="preserve">LARGURA </t>
  </si>
  <si>
    <t>CORTE</t>
  </si>
  <si>
    <t xml:space="preserve">CORTE </t>
  </si>
  <si>
    <t>ALTURA MEDIA</t>
  </si>
  <si>
    <t>VOLUME</t>
  </si>
  <si>
    <t>AREA FUNDO DE VALA</t>
  </si>
  <si>
    <t>MEDIA DE ESC</t>
  </si>
  <si>
    <t>MONTANTE</t>
  </si>
  <si>
    <t>JUZANTE</t>
  </si>
  <si>
    <t>DOS CORTES</t>
  </si>
  <si>
    <t>DE CORTE PRIMEIRA CAT</t>
  </si>
  <si>
    <t>TUBULAÇÃO</t>
  </si>
  <si>
    <t>BOCAS DE LOBOS SIMPLES</t>
  </si>
  <si>
    <t>BOCAS DE LOBOS DUPLAS</t>
  </si>
  <si>
    <t>ESCAVAÇÃO</t>
  </si>
  <si>
    <t>ÁREA</t>
  </si>
  <si>
    <t>m/unid</t>
  </si>
  <si>
    <t>Caixa de Ligação e Passagem - CPL-02</t>
  </si>
  <si>
    <t>Poço de Visita</t>
  </si>
  <si>
    <t>TUBO 600MM (18 RAMAL)</t>
  </si>
  <si>
    <t>TUBO 600MM</t>
  </si>
  <si>
    <t>TUBO 800MM</t>
  </si>
  <si>
    <t>TUBO 1000MM</t>
  </si>
  <si>
    <t>TUBO 1200MM</t>
  </si>
  <si>
    <t>BOCA DE LOBO DUPLA (UNIDADES)</t>
  </si>
  <si>
    <t>TOTAL DE BOTA FORA</t>
  </si>
  <si>
    <t xml:space="preserve">(3) REATERRO E COMPACTAÇÃO DE VALAS </t>
  </si>
  <si>
    <t>REGULARIZAÇÃO DE FUNDO DE VALA</t>
  </si>
  <si>
    <t>BLD - Boca de lobo dupla, c/abertura pela guia 1,00m - conforme protjeto tipo</t>
  </si>
  <si>
    <t>UND</t>
  </si>
  <si>
    <t>Período:</t>
  </si>
  <si>
    <t>Estado:</t>
  </si>
  <si>
    <t>Mato Grosso</t>
  </si>
  <si>
    <t>Lista de Composição Direta</t>
  </si>
  <si>
    <t>Desonerado:</t>
  </si>
  <si>
    <t>N</t>
  </si>
  <si>
    <t xml:space="preserve">  SINAPI - SISTEMA NACIONAL DE PESQUISA DE CUSTOS E ÍNDICES DA CONSTRUÇÃO CIVIL</t>
  </si>
  <si>
    <t>Tipo</t>
  </si>
  <si>
    <t>Código</t>
  </si>
  <si>
    <t>Descrição</t>
  </si>
  <si>
    <t>Unidade</t>
  </si>
  <si>
    <t>Quant.</t>
  </si>
  <si>
    <t>Custo Unit.</t>
  </si>
  <si>
    <t>Custo Total</t>
  </si>
  <si>
    <t>Composição</t>
  </si>
  <si>
    <t>CHP</t>
  </si>
  <si>
    <t>CHI</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</si>
  <si>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</si>
  <si>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</si>
  <si>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SERVENTE COM ENCARGOS COMPLEMENTARES</t>
  </si>
  <si>
    <t>H</t>
  </si>
  <si>
    <t>Total</t>
  </si>
  <si>
    <t>PLANILHA DE COMPOSIÇÃO DE PREÇO UNITÁRIO</t>
  </si>
  <si>
    <t>Código:</t>
  </si>
  <si>
    <t>Unidade:</t>
  </si>
  <si>
    <t>unid</t>
  </si>
  <si>
    <t xml:space="preserve">     (A) EQUIPAMENTO</t>
  </si>
  <si>
    <t>QUANT.</t>
  </si>
  <si>
    <t>UTILIZAÇÃO</t>
  </si>
  <si>
    <t>CUSTO OPERACÃO</t>
  </si>
  <si>
    <t>CUSTO HORÁRIO</t>
  </si>
  <si>
    <t>PROD.</t>
  </si>
  <si>
    <t>IMPROD.</t>
  </si>
  <si>
    <t>Adc M.O. - Ferramentas</t>
  </si>
  <si>
    <t>Total (A)</t>
  </si>
  <si>
    <t xml:space="preserve">     (B) MÃO DE OBRA SUPLEMENTAR</t>
  </si>
  <si>
    <t>QUANTIDADE</t>
  </si>
  <si>
    <t>SÁLARIO           / HORA</t>
  </si>
  <si>
    <t>P9824 SERVENTE</t>
  </si>
  <si>
    <t>Total (B)</t>
  </si>
  <si>
    <t>PRODUÇÃO HORÁRIA/EQUIPE (C) =</t>
  </si>
  <si>
    <t>CUSTO TOTAL DE EXECUÇÃO: (A)+(B)</t>
  </si>
  <si>
    <t>C U S T O   U N I T Á R I O   D E   E X E C U Ç Ã O :   (D)  =  [ (A) + (B) ]  /  (C)</t>
  </si>
  <si>
    <t xml:space="preserve">     (E) MATERIAIS E ATIVIDADES AUXILIARES</t>
  </si>
  <si>
    <t>UNIDADE</t>
  </si>
  <si>
    <t>CONSUMO UNITÁRIO</t>
  </si>
  <si>
    <t>PREÇO UNITÁRIO</t>
  </si>
  <si>
    <t>CUSTO UNITÁRIO</t>
  </si>
  <si>
    <t>m²</t>
  </si>
  <si>
    <t>m³</t>
  </si>
  <si>
    <t>Kg</t>
  </si>
  <si>
    <t>Total (E)</t>
  </si>
  <si>
    <t xml:space="preserve">     (F) TRANSPORTES</t>
  </si>
  <si>
    <t>D M T   (km)</t>
  </si>
  <si>
    <t>CONS. UNIT.           ( t / un )</t>
  </si>
  <si>
    <t>T/RP</t>
  </si>
  <si>
    <t>PAV</t>
  </si>
  <si>
    <t>TOTAL</t>
  </si>
  <si>
    <t>Total (F)</t>
  </si>
  <si>
    <t xml:space="preserve">     C U S T O   U N I T Á R I O   T O T A L   D E   E X E C U Ç Ã O:   (D) + (E) + (F)</t>
  </si>
  <si>
    <t xml:space="preserve">     B O N I F I C A Ç Ã O: </t>
  </si>
  <si>
    <t>(</t>
  </si>
  <si>
    <t>)</t>
  </si>
  <si>
    <t xml:space="preserve">    P R E Ç O   U N I T Á R I O   T O T A L</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</si>
  <si>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</si>
  <si>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</si>
  <si>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Insumo</t>
  </si>
  <si>
    <t>KG</t>
  </si>
  <si>
    <t>TRATOR DE ESTEIRAS, POTÊNCIA 170 HP, PESO OPERACIONAL 19 T, CAÇAMBA 5,2 M3 - CHP DIURNO. AF_06/2014</t>
  </si>
  <si>
    <t>CAMINHÃO BASCULANTE 6 M3, PESO BRUTO TOTAL 16.000 KG, CARGA ÚTIL MÁXIMA 13.071 KG, DISTÂNCIA ENTRE EIXOS 4,80 M, POTÊNCIA 230 CV INCLUSIVE CAÇAMBA METÁLICA - CHP DIURNO. AF_06/2014</t>
  </si>
  <si>
    <t>PEDREIRO COM ENCARGOS COMPLEMENTARES</t>
  </si>
  <si>
    <t>COMPACTADOR DE SOLOS DE PERCUSSÃO (SOQUETE) COM MOTOR A GASOLINA 4 TEMPOS, POTÊNCIA 4 CV - CHP DIURNO. AF_08/2015</t>
  </si>
  <si>
    <t>COMPACTADOR DE SOLOS DE PERCUSSÃO (SOQUETE) COM MOTOR A GASOLINA 4 TEMPOS, POTÊNCIA 4 CV - CHI DIURNO. AF_08/2015</t>
  </si>
  <si>
    <t>PEDRA BRITADA N. 0, OU PEDRISCO (4,8 A 9,5 MM) POSTO PEDREIRA/FORNECEDOR, SEM FRETE</t>
  </si>
  <si>
    <t>M3</t>
  </si>
  <si>
    <t>PÁ CARREGADEIRA SOBRE RODAS, POTÊNCIA LÍQUIDA 128 HP, CAPACIDADE DA CAÇAMBA 1,7 A 2,8 M3, PESO OPERACIONAL 11632 KG - CHP DIURNO. AF_06/2014</t>
  </si>
  <si>
    <t>74010/1</t>
  </si>
  <si>
    <t>GUIA (MEIO-FIO) E SARJETA CONJUGADOS DE CONCRETO, MOLDADA IN LOCO EM TRECHO RETO COM EXTRUSORA, GUIA 13 CM BASE X 22 CM ALTURA, SARJETA 30 CM BASE X 8,5 CM ALTURA. AF_06/2016</t>
  </si>
  <si>
    <t xml:space="preserve">AREIA MEDIA - POSTO JAZIDA/FORNECEDOR (RETIRADO NA JAZIDA, SEM TRANSPORTE)  </t>
  </si>
  <si>
    <t>CARPINTEIRO DE FORMAS COM ENCARGOS COMPLEMENTARES</t>
  </si>
  <si>
    <t>1.</t>
  </si>
  <si>
    <t>1.1.1</t>
  </si>
  <si>
    <t>1.1.2</t>
  </si>
  <si>
    <t>1.1.3</t>
  </si>
  <si>
    <t>1.1.4</t>
  </si>
  <si>
    <t>1.1.5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</si>
  <si>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</si>
  <si>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</si>
  <si>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</si>
  <si>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 xml:space="preserve">TARIFA "A" ENTRE  0 E 20M3 FORNECIMENTO D'AGUA  </t>
  </si>
  <si>
    <t>APOIO DO PORTA DENTE PARA FRESADORA DE ASFALTO</t>
  </si>
  <si>
    <t>UN</t>
  </si>
  <si>
    <t xml:space="preserve">DENTE PARA FRESADORA  </t>
  </si>
  <si>
    <t xml:space="preserve">PORTA DENTE PARA FRESADORA  </t>
  </si>
  <si>
    <t>FRESADORA DE ASFALTO A FRIO SOBRE RODAS, LARGURA FRESAGEM DE 1,0 M, POTÊNCIA 208 HP - CHP DIURNO. AF_11/2014</t>
  </si>
  <si>
    <t>FRESADORA DE ASFALTO A FRIO SOBRE RODAS, LARGURA FRESAGEM DE 1,0 M, POTÊNCIA 208 HP - CHI DIURNO. AF_11/2014</t>
  </si>
  <si>
    <t>MINICARREGADEIRA SOBRE RODAS POTENCIA 47HP CAPACIDADE OPERACAO 646 KG, COM VASSOURA MECÂNICA ACOPLADA - CHI DIURNO. AF_03/2017</t>
  </si>
  <si>
    <t>MINICARREGADEIRA SOBRE RODAS POTENCIA 47HP CAPACIDADE OPERACAO 646 KG, COM VASSOURA MECÂNICA ACOPLADA - CHP DIURNO. AF_03/2017</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</si>
  <si>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</si>
  <si>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</si>
  <si>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DEMOLIÇÃO PARCIAL DE PAVIMENTO ASFÁLTICO, DE FORMA MECANIZADA, SEM REAPROVEITAMENTO. AF_12/2017</t>
  </si>
  <si>
    <t>CÓDIGO</t>
  </si>
  <si>
    <t>SERVIÇO</t>
  </si>
  <si>
    <t>MATERIAL</t>
  </si>
  <si>
    <t>UNID</t>
  </si>
  <si>
    <t>F.UTILIZAÇÃO</t>
  </si>
  <si>
    <t>PESO(T) A TRANSPORTAR</t>
  </si>
  <si>
    <t>DMT(KM)</t>
  </si>
  <si>
    <t>MOMENTO DE TRANSPORTE(m³.km)</t>
  </si>
  <si>
    <t>FATOR</t>
  </si>
  <si>
    <t>UNID.</t>
  </si>
  <si>
    <t>Solo</t>
  </si>
  <si>
    <t>MOMENTO DE TRANSPORTE(t.km)</t>
  </si>
  <si>
    <t>brita</t>
  </si>
  <si>
    <t xml:space="preserve">FRESAGEM E DEMOLIÇÃO DE CBUQ </t>
  </si>
  <si>
    <t>TRANSPORTE COM CAMINHÃO BASCULANTE DE 14 M3, EM VIA URBANA PAVIMENTADA</t>
  </si>
  <si>
    <t>FRESAGEM E DEMOLIÇÃO DE PAVIMENTO</t>
  </si>
  <si>
    <t>CBUQ</t>
  </si>
  <si>
    <t>DNIT - Sistema de Custos Rodoviários</t>
  </si>
  <si>
    <t>Construção Rodoviária</t>
  </si>
  <si>
    <t>Custo Unitário de Referência</t>
  </si>
  <si>
    <t xml:space="preserve">Produção da Equipe: </t>
  </si>
  <si>
    <t>(Valores em R$)</t>
  </si>
  <si>
    <t>C - Materiais</t>
  </si>
  <si>
    <t>Quantidade</t>
  </si>
  <si>
    <t>Preço Unitário</t>
  </si>
  <si>
    <t>Custo Unitário</t>
  </si>
  <si>
    <t>Custo Total de Material</t>
  </si>
  <si>
    <t>E - Transportes de Materiais</t>
  </si>
  <si>
    <t>Toneladas / Unidade de Serviço</t>
  </si>
  <si>
    <t>Utilização</t>
  </si>
  <si>
    <t>Operativa</t>
  </si>
  <si>
    <t>Improdutiva</t>
  </si>
  <si>
    <t>Improdutivo</t>
  </si>
  <si>
    <t>D - Atividades Auxiliares</t>
  </si>
  <si>
    <t>m</t>
  </si>
  <si>
    <t>5915321 Transporte com caminhão basculante de 14 m³ - rodovia pavimentada</t>
  </si>
  <si>
    <t>Mês : Março/2018</t>
  </si>
  <si>
    <t>SICRO</t>
  </si>
  <si>
    <t>A - Equipamentos</t>
  </si>
  <si>
    <t>tkm</t>
  </si>
  <si>
    <t>Custo Unitário Unitário</t>
  </si>
  <si>
    <t>Produtivo</t>
  </si>
  <si>
    <t>E9667</t>
  </si>
  <si>
    <t>Caminhão basculante com capacidade de 14 m³ - 323 kW</t>
  </si>
  <si>
    <t>B - Mão de obra</t>
  </si>
  <si>
    <t>Custo Unitário total</t>
  </si>
  <si>
    <t>Custo horario total de equipamentos</t>
  </si>
  <si>
    <t>Custo horario total de mão de obra</t>
  </si>
  <si>
    <t>Custo horario total de execução</t>
  </si>
  <si>
    <t>Custo Unitário de execução</t>
  </si>
  <si>
    <t>Custo horário</t>
  </si>
  <si>
    <t>Custo horario total</t>
  </si>
  <si>
    <t>Custo FIC</t>
  </si>
  <si>
    <t>Custo FIT</t>
  </si>
  <si>
    <t>F -Momento de transporte</t>
  </si>
  <si>
    <t>DMT</t>
  </si>
  <si>
    <t>LN</t>
  </si>
  <si>
    <t>RP</t>
  </si>
  <si>
    <t>P</t>
  </si>
  <si>
    <t>Custo Unitário  Total</t>
  </si>
  <si>
    <t>2003578 Dreno longitudinal profundo para corte em solo - DPS 13 - tubo PEAD e brita comercial</t>
  </si>
  <si>
    <t>Pedreiro</t>
  </si>
  <si>
    <t>P9821</t>
  </si>
  <si>
    <t>P9824</t>
  </si>
  <si>
    <t>Servente</t>
  </si>
  <si>
    <t>0,08000</t>
  </si>
  <si>
    <t>1,16000</t>
  </si>
  <si>
    <t>h</t>
  </si>
  <si>
    <t>21,5281</t>
  </si>
  <si>
    <t>15,9632</t>
  </si>
  <si>
    <t>M0191</t>
  </si>
  <si>
    <t>M0192</t>
  </si>
  <si>
    <t>M2051</t>
  </si>
  <si>
    <t>M2160</t>
  </si>
  <si>
    <t>Brita 1</t>
  </si>
  <si>
    <t>Brita 2</t>
  </si>
  <si>
    <t>Geotêxtil não-tecido agulhado RT 14</t>
  </si>
  <si>
    <t>Tubo de PEAD corrugado perfurado - D = 100 mm</t>
  </si>
  <si>
    <t>0,24607</t>
  </si>
  <si>
    <t>0,24608</t>
  </si>
  <si>
    <t>3,50000</t>
  </si>
  <si>
    <t>1,00000</t>
  </si>
  <si>
    <t>94,3212</t>
  </si>
  <si>
    <t>92,1300</t>
  </si>
  <si>
    <t>4,7000</t>
  </si>
  <si>
    <t>18,5498</t>
  </si>
  <si>
    <t>4805757 Escavação mecânica de vala em material de 1ª categoria</t>
  </si>
  <si>
    <t>4816119 Selo de argila apiloado (solo local)</t>
  </si>
  <si>
    <t>Custo Total de atividades auxiliares</t>
  </si>
  <si>
    <t>E - Tempo fixo</t>
  </si>
  <si>
    <t>t</t>
  </si>
  <si>
    <t>M0191 Brita 1 - Caminhão basculante 10 m³</t>
  </si>
  <si>
    <t>M0192 Brita 2 - Caminhão basculante 10 m³</t>
  </si>
  <si>
    <t>M2051 Geotêxtil não-tecido agulhado RT 14 - Caminhão carroceria 15 t</t>
  </si>
  <si>
    <t>M2160 Tubo de PEAD corrugado perfurado - D = 100 mm - Caminhão carroceria 5t</t>
  </si>
  <si>
    <t>Custo Total de tempo fixo</t>
  </si>
  <si>
    <t>CONSTRUÇÃO DE PAVIMENTO COM APLICAÇÃO DE CONCRETO BETUMINOSO USINADO A QUENTE (CBUQ), CAMADA DE ROLAMENTO, COM ESPESSURA DE 5,0 CM EXCLUSIVE TRANSPORTE. AF_03/2017</t>
  </si>
  <si>
    <t>CARGA, MANOBRAS E DESCARGA DE MISTURA BETUMINOSA A QUENTE, COM CAMINHAO BASCULANTE 6 M3</t>
  </si>
  <si>
    <t>CONCRETO BETUMINOSO USINADO A QUENTE (CBUQ) PARA PAVIMENTACAO ASFALTICA, PADRAO DNIT, FAIXA C, COM CAP 50/70 - AQUISICAO POSTO USINA</t>
  </si>
  <si>
    <t>RASTELEIRO COM ENCARGOS COMPLEMENTARES</t>
  </si>
  <si>
    <t>CAMINHÃO BASCULANTE 10 M3, TRUCADO CABINE SIMPLES, PESO BRUTO TOTAL 23.000 KG, CARGA ÚTIL MÁXIMA 15.935 KG, DISTÂNCIA ENTRE EIXOS 4,80 M, POTÊNCIA 230 CV INCLUSIVE CAÇAMBA METÁLICA - CHP DIURNO. AF_06/2014</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</si>
  <si>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</si>
  <si>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</si>
  <si>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TRATOR DE PNEUS COM POTÊNCIA DE 85 CV, TRAÇÃO 4X4, COM VASSOURA MECÂNICA ACOPLADA - CHI DIURNO. AF_02/2017</t>
  </si>
  <si>
    <t>TRATOR DE PNEUS COM POTÊNCIA DE 85 CV, TRAÇÃO 4X4, COM VASSOURA MECÂNICA ACOPLADA - CHP DIURNO. AF_03/2017</t>
  </si>
  <si>
    <t>5914344 TRANSPORTE COM CAMINHÃO BASCULANTE DE 6m³ - RODOVIA PAVIMENTADA</t>
  </si>
  <si>
    <t>E9506</t>
  </si>
  <si>
    <t>Caminhão basculante com capacidade de 6 m³ - 136 Kw</t>
  </si>
  <si>
    <t>IMPRIMAÇÃO DE LIGAÇÃO COM EMULSÃO RR-2C</t>
  </si>
  <si>
    <t>4915757 Tapa buraco com serra corta piso</t>
  </si>
  <si>
    <t>FIC 0,02363</t>
  </si>
  <si>
    <t>E9556</t>
  </si>
  <si>
    <t>E9591</t>
  </si>
  <si>
    <t>Compactador manual de placa vibratória - 3 kW</t>
  </si>
  <si>
    <t>Serra para corte de concreto e asfalto - 10 kW</t>
  </si>
  <si>
    <t>4,2115</t>
  </si>
  <si>
    <t xml:space="preserve">M3507 </t>
  </si>
  <si>
    <t>Material retirado da pista - revestimento asfáltico</t>
  </si>
  <si>
    <t>4915801 Mistura betuminosa</t>
  </si>
  <si>
    <t>4915801 Mistura betuminosa - Caminhão basculante 6 m³</t>
  </si>
  <si>
    <t>M3507 Material retirado da pista - revestimento asfáltico - Caminhão
basculante 6 m³</t>
  </si>
  <si>
    <t>Serviço: PREÇO COM BASE NA SICRO 3 DNIT</t>
  </si>
  <si>
    <t>TRANSPORTE COM CAMINHÃO BASCULANTE DE 10 M3, EM VIA URBANA PAVIMENTADA, DMT ATÉ 30 KM (UNIDADE: TXKM). AF_12/2016</t>
  </si>
  <si>
    <t>M3.KM</t>
  </si>
  <si>
    <t>PESO(m³) A TRANSPORTAR</t>
  </si>
  <si>
    <t>AREIA</t>
  </si>
  <si>
    <t>BRITA</t>
  </si>
  <si>
    <t>TRANSPORTE COMERCIAL DE BRITA/AREIA</t>
  </si>
  <si>
    <t>TOTAL COM BDI</t>
  </si>
  <si>
    <t xml:space="preserve">PEDRA BRITADA N. 2 (19 A 38 MM) POSTO PEDREIRA/FORNECEDOR, SEM FRETE  </t>
  </si>
  <si>
    <t xml:space="preserve">TUBO DE CONCRETO SIMPLES POROSO, MACHO/FEMEA, DN 200 MM  </t>
  </si>
  <si>
    <t>ESCAVAÇÃO MECANIZADA DE VALA COM PROF. ATÉ 1,5 M (MÉDIA ENTRE MONTANTE E JUSANTE/UMA COMPOSIÇÃO POR TRECHO), COM RETROESCAVADEIRA (0,26 M3/88 HP), LARG. MENOR QUE 0,8 M, EM SOLO DE 1A CATEGORIA, EM LOCAIS COM ALTO NÍVEL DE INTERFERÊNCIA. AF_01/2015</t>
  </si>
  <si>
    <t>EXECUCAO DE DRENO PROFUNDO, CORTE EM SOLO, COM TUBO POROSO D=0,20M</t>
  </si>
  <si>
    <t>(M980) (S/C)</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</si>
  <si>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</si>
  <si>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</si>
  <si>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ADMINISTRAÇÃO LOCAL</t>
  </si>
  <si>
    <t>H.MÊS</t>
  </si>
  <si>
    <t>ENGENHEIRO CIVIL DE OBRA JUNIOR COM ENCARGOS COMPLEMENTARES</t>
  </si>
  <si>
    <t>AUXILIAR TECNICO / ASSISTENTE DE ENGENHARIA (MENSALISTA)</t>
  </si>
  <si>
    <t>TECNICO EM SEGURANCA DO TRABALHO (MENSALISTA)</t>
  </si>
  <si>
    <t>AUXILIAR DE ESCRITORIO (MENSALISTA)</t>
  </si>
  <si>
    <t>CANTEIRO DE OBRAS</t>
  </si>
  <si>
    <t>LOCACAO DE CONTAINER 2,30 X 6,00 M, ALT. 2,50 M, COM 1 SANITARIO, PARA ESCRITORIO, COMPLETO, SEM DIVISORIAS INTERNAS</t>
  </si>
  <si>
    <t>MÊS</t>
  </si>
  <si>
    <t>LOCACAO DE CONTAINER 2,30 X 6,00 M, ALT. 2,50 M, COM 1 SANITARIO, PARA SEG. E MED. DO TRABALHO, COMPLETO, SEM DIVISORIAS INTERNAS</t>
  </si>
  <si>
    <t>LOCACAO DE CONTAINER 2,30 X 6,00 M, ALT. 2,50 M, PARA SANITARIO, COM 4 BACIAS, 8 CHUVEIROS,1 LAVATORIO E 1 MICTORIO</t>
  </si>
  <si>
    <t xml:space="preserve">ADMINISTRAÇÃO LOCAL </t>
  </si>
  <si>
    <t>AUXILIAR DE LABORATORISTA DE SOLOS E DE CONCRETO (MENSALISTA)</t>
  </si>
  <si>
    <t>TECNICO EM LABORATORIO E CAMPO DE CONSTRUCAO CIVIL (MENSALISTA)</t>
  </si>
  <si>
    <t>VIGIA NOTURNO, HORA EFETIVAMENTE TRABALHADA DE 22 H AS 5 H (COM ADICIONAL NOTURNO)</t>
  </si>
  <si>
    <t>MOTORISTA DE CARRO DE PASSEIO (MENSALISTA)</t>
  </si>
  <si>
    <t>QUADRO 01 - PLANILHA DE ORÇAMENTO</t>
  </si>
  <si>
    <t xml:space="preserve">De acordo com o ACÓRDÃO Nº 2622/2013 – TCU – Plenário </t>
  </si>
  <si>
    <t>BDI - BENEFICIOS E DESPESAS INDIRETAS</t>
  </si>
  <si>
    <t>ITEM</t>
  </si>
  <si>
    <t>DISCRIMINAÇÃO</t>
  </si>
  <si>
    <t>PERCENTUAL</t>
  </si>
  <si>
    <t>BDI</t>
  </si>
  <si>
    <t>CUSTO OBRA</t>
  </si>
  <si>
    <t>Outras Fontes</t>
  </si>
  <si>
    <t>VALOR DA OBRA</t>
  </si>
  <si>
    <t>( % )</t>
  </si>
  <si>
    <t>R$</t>
  </si>
  <si>
    <t>1.0</t>
  </si>
  <si>
    <t>ADMINISTRAÇÃO DA OBRA</t>
  </si>
  <si>
    <t>Administração Central</t>
  </si>
  <si>
    <t>1.2</t>
  </si>
  <si>
    <t>Seguro e Garantia</t>
  </si>
  <si>
    <t>1.3</t>
  </si>
  <si>
    <t>Riscos</t>
  </si>
  <si>
    <t>1.4</t>
  </si>
  <si>
    <t>Despesas Financeiras</t>
  </si>
  <si>
    <t>2.0</t>
  </si>
  <si>
    <t>LUCRO</t>
  </si>
  <si>
    <t>2.1</t>
  </si>
  <si>
    <t>Lucro Operacional</t>
  </si>
  <si>
    <t>3.0</t>
  </si>
  <si>
    <t>TRIBUTOS</t>
  </si>
  <si>
    <t>3.1</t>
  </si>
  <si>
    <t>PIS</t>
  </si>
  <si>
    <t>3.2</t>
  </si>
  <si>
    <t>COFINS</t>
  </si>
  <si>
    <t>3.3</t>
  </si>
  <si>
    <t>ISSqn</t>
  </si>
  <si>
    <t>3.4</t>
  </si>
  <si>
    <t>CPRB</t>
  </si>
  <si>
    <t>Não incidem IRPJ e CSLL na composição de Tributos.</t>
  </si>
  <si>
    <t xml:space="preserve">TAXA DE BDI A SER APLICADA 
SOBRE O CUSTO DIRETO </t>
  </si>
  <si>
    <t>Formula para o calculo do BDI:</t>
  </si>
  <si>
    <t>ESCAVAÇÃO MECANIZADA DE VALA COM PROF. ATÉ 1,5 M (MÉDIA ENTRE MONTANTE E JUSANTE/UMA COMPOSIÇÃO POR TRECHO), COM RETROESCAVADEIRA (0,26 M3/88 HP), LARG. DE 1,5 M A 2,5 M, EM SOLO DE 1A CATEGORIA, EM LOCAIS COM BAIXO NÍVEL DE INTERFERÊNCIA. AF_01/2015</t>
  </si>
  <si>
    <t>DEMOLIÇÃO DISPOSITVOS DE CONCRETO</t>
  </si>
  <si>
    <t>e=</t>
  </si>
  <si>
    <t>Volume do tubo</t>
  </si>
  <si>
    <t>D=</t>
  </si>
  <si>
    <t>MARTELETE OU ROMPEDOR PNEUMÁTICO MANUAL, 28 KG, COM SILENCIADOR - CHP DIURNO. AF_07/2016</t>
  </si>
  <si>
    <t>MARTELETE OU ROMPEDOR PNEUMÁTICO MANUAL, 28 KG, COM SILENCIADOR - CHI DIURNO. AF_07/2016</t>
  </si>
  <si>
    <t>DEMOLIÇÃO DE TUBO DE CONCRETO EXCLUSIVE TRANSPORTE DO MATERIAL DEMOLIDO</t>
  </si>
  <si>
    <t>REGULARIZACAO E COMPACTACAO MANUAL DE TERRENO (FUNDO DE VALAS)</t>
  </si>
  <si>
    <t>FORNECIMENTO E APLICAÇÃO DE LASTRO DE BRITA  (COM PREPARO DE FUNDO DE VALAS)</t>
  </si>
  <si>
    <t>REATERRO MECANIZADO DE VALA COM RETROESCAVADEIRA (CAPACIDADE DA CAÇAMB A DA RETRO: 0,26 M³ / POTÊNCIA: 88 HP), LARGURA DE 0,8 A 1,5 M, PROFUN DIDADE DE 1,5 A 3,0 M, COM SOLO (SEM SUBSTITUIÇÃO) DE 1ª CATEGORIA EM LOCAIS COM BAIXO NÍVEL DE INTERFERÊNCIA. AF_04/2016</t>
  </si>
  <si>
    <t>CARGA E DESCARGA MECÂNICA DE SOLO UTILIZANDO CAMINHÃO BASCULANTE 5M³ /11T E PA CARREGADEIRA SOBRE PNEUS * 105 HP * CAP. 1,72M3</t>
  </si>
  <si>
    <t>ESPALHAMENTO DE MATERIAL EM BOTA FORA, COM UTILIZACAO DE TRATOR DE ESTEIRAS DE 165 HP</t>
  </si>
  <si>
    <t>PREPARO DE FUNDO DE VALA COM LARGURA MENOR QUE 1,5 M, EM LOCAL COM NÍVEL BAIXO DE INTERFERÊNCIA. AF_06/2016</t>
  </si>
  <si>
    <t>LASTRO DE VALA COM PREPARO DE FUNDO, LARGURA MENOR QUE 1,5 M, COM CAMADA DE BRITA, LANÇAMENTO MANUAL, EM LOCAL COM NÍVEL BAIXO DE INTERFERÊNCIA. AF_06/2016</t>
  </si>
  <si>
    <t>CARGA E DESCARGA MECANICA DE SOLO UTILIZANDO CAMINHAO BASCULANTE 6,0M3/16T E PA CARREGADEIRA SOBRE PNEUS 128 HP, CAPACIDADE DA CAÇAMBA 1,7 A 2,8 M3, PESO OPERACIONAL 11632 KG</t>
  </si>
  <si>
    <t>Concreto</t>
  </si>
  <si>
    <t>RECUPERAÇÃO DE TUBULAÇÃO DANIFICADA</t>
  </si>
  <si>
    <t xml:space="preserve">RECUPERAÇÃO DE BOCA DE LOBO E POÇO DE VISITA </t>
  </si>
  <si>
    <t>Boca de lobo</t>
  </si>
  <si>
    <t>Volume</t>
  </si>
  <si>
    <t xml:space="preserve">POÇO DE VISITA 800 </t>
  </si>
  <si>
    <t>POÇO DE VISITA 1000</t>
  </si>
  <si>
    <t>POÇO DE VISITA 1200</t>
  </si>
  <si>
    <t xml:space="preserve">TOTAL DE BOTA FORA BL </t>
  </si>
  <si>
    <t>PV E BOCA DE LOBO (VOLUMES)</t>
  </si>
  <si>
    <t xml:space="preserve">BOCA DE LOBO DUPLA </t>
  </si>
  <si>
    <t>ARGAMASSA TRAÇO 1:4 (CIMENTO E AREIA GROSSA) PARA CHAPISCO CONVENCIONAL, PREPARO MECÂNICO COM BETONEIRA 400 L. AF_06/2014</t>
  </si>
  <si>
    <t>BASE PARA POÇO DE VISITA RETANGULAR PARA ESGOTO, EM ALVENARIA COM BLOCOS DE CONCRETO, DIMENSÕES INTERNAS = 1X3,5 M, PROFUNDIDADE = 1,45 M, EXCLUINDO TAMPÃO. AF_05/2018</t>
  </si>
  <si>
    <t>COMP 06</t>
  </si>
  <si>
    <t>TAMPAO FOFO ARTICULADO, CLASSE B125 CARGA MAX 12,5 T, REDONDO TAMPA 600 MM, REDE PLUVIAL/ESGOTO</t>
  </si>
  <si>
    <t>CHAMINÉ CIRCULAR PARA POÇO DE VISITA , EM ALVENARIA COM TIJOLOS CERÂMICOS MACIÇOS, DIÂMETRO INTERNO = 0,6 M. AF_05/2018</t>
  </si>
  <si>
    <t>TAMPAO FOFO ARTICULADO, CLASSE B125 CARGA MAX 12,5 T, REDONDO TAMPA 600 MM, REDE PLUVIAL/ESGOTO, P = CHAMINE CX AREIA / POCO VISITA ASSENTADO COM ARG CIM/AREIA 1:4, FORNECIMENTO E ASSENTAMENTO</t>
  </si>
  <si>
    <t>LOCACAO DE CONTAINER 2,30 X 6,00 M, ALT. 2,50 M, COM 1 SANITARIO, PARA ENG. E AUXILIAR, COMPLETO, SEM DIVISORIAS INTERNAS</t>
  </si>
  <si>
    <t xml:space="preserve">SINALIZAÇÃO </t>
  </si>
  <si>
    <t>CONE DE SINALIZACAO EM PVC RIGIDO COM FAIXA REFLETIVA, H = 70 / 76 CM</t>
  </si>
  <si>
    <t>Composição Auxiliar</t>
  </si>
  <si>
    <t>74209/1</t>
  </si>
  <si>
    <t>PLACA DE OBRA EM CHAPA DE ACO GALVANIZADO</t>
  </si>
  <si>
    <t>SARRAFO DE MADEIRA NAO APARELHADA *2,5 X 7* CM, MACARANDUBA, ANGELIM OU EQUIVALENTE DA REGIAO</t>
  </si>
  <si>
    <t xml:space="preserve">PREGO DE ACO POLIDO COM CABECA 18 X 30 (2 3/4 X 10)  </t>
  </si>
  <si>
    <t>CONCRETO MAGRO PARA LASTRO, TRAÇO 1:4,5:4,5 (CIMENTO/ AREIA MÉDIA/ BRITA 1)  - PREPARO MECÂNICO COM BETONEIRA 400 L. AF_07/2016</t>
  </si>
  <si>
    <t>BDI DIFERENCIADO</t>
  </si>
  <si>
    <t/>
  </si>
  <si>
    <t>RECUPERAÇÃO DE DRENAGEM</t>
  </si>
  <si>
    <t>Comp</t>
  </si>
  <si>
    <t>Cod. Cliente</t>
  </si>
  <si>
    <t>Item</t>
  </si>
  <si>
    <t>1.2.1</t>
  </si>
  <si>
    <t>1.2.2</t>
  </si>
  <si>
    <t>1.2.3</t>
  </si>
  <si>
    <t>1.2.4</t>
  </si>
  <si>
    <t>1.2.5</t>
  </si>
  <si>
    <t>1.3.1</t>
  </si>
  <si>
    <t>1.3.2</t>
  </si>
  <si>
    <t>1.3.3</t>
  </si>
  <si>
    <t>1.3.4</t>
  </si>
  <si>
    <t>1.3.5</t>
  </si>
  <si>
    <t>1.5</t>
  </si>
  <si>
    <t>1.5.1</t>
  </si>
  <si>
    <t>1.5.2</t>
  </si>
  <si>
    <t>1.5.3</t>
  </si>
  <si>
    <t>1.6</t>
  </si>
  <si>
    <t>1.6.1</t>
  </si>
  <si>
    <t>1.6.2</t>
  </si>
  <si>
    <t>1.6.3</t>
  </si>
  <si>
    <t>1.7</t>
  </si>
  <si>
    <t>1.7.1</t>
  </si>
  <si>
    <t>1.7.2</t>
  </si>
  <si>
    <t>1.8</t>
  </si>
  <si>
    <t>1.8.1</t>
  </si>
  <si>
    <t>1.8.2</t>
  </si>
  <si>
    <t>1.9</t>
  </si>
  <si>
    <t>1.9.1</t>
  </si>
  <si>
    <t>1.9.2</t>
  </si>
  <si>
    <t>1.10</t>
  </si>
  <si>
    <t>1.10.1</t>
  </si>
  <si>
    <t>M3/M</t>
  </si>
  <si>
    <t>T/M3</t>
  </si>
  <si>
    <t>M3/M3</t>
  </si>
  <si>
    <t>LOTE 2</t>
  </si>
  <si>
    <t>TAPA BURACO DE PAVIMENTO COM APLICAÇÃO DE CONCRETO BETUMINOSO USINADO A QUENTE (CBUQ), CAMADA DE ROLAMENTO - EXCLUSIVE TRANSPORTE.</t>
  </si>
  <si>
    <t>REPERFILAMENTO DE PAVIMENTO COM APLICAÇÃO DE CONCRETO BETUMINOSO USINADO A QUENTE (CBUQ), CAMADA DE ROLAMENTO, COM ESPESSURA DE 3,0 CM - EXCLUSIVE TRANSPORTE.</t>
  </si>
  <si>
    <t>Preço Total</t>
  </si>
  <si>
    <t>REPERFILAMENTO (E=3CM)</t>
  </si>
  <si>
    <t>%</t>
  </si>
  <si>
    <t>1.4.2</t>
  </si>
  <si>
    <t>1.4.3</t>
  </si>
  <si>
    <t>1.4.4</t>
  </si>
  <si>
    <t>1.5.4</t>
  </si>
  <si>
    <t>1.5.5</t>
  </si>
  <si>
    <t>1.5.6</t>
  </si>
  <si>
    <t>1.5.7</t>
  </si>
  <si>
    <t>1.7.1.1</t>
  </si>
  <si>
    <t>1.7.1.2</t>
  </si>
  <si>
    <t>1.7.1.3</t>
  </si>
  <si>
    <t>1.7.1.4</t>
  </si>
  <si>
    <t>1.7.1.5</t>
  </si>
  <si>
    <t>1.7.1.6</t>
  </si>
  <si>
    <t>1.7.1.7</t>
  </si>
  <si>
    <t>1.7.1.8</t>
  </si>
  <si>
    <t>1.7.1.9</t>
  </si>
  <si>
    <t>1.7.1.10</t>
  </si>
  <si>
    <t>1.7.1.11</t>
  </si>
  <si>
    <t>1.7.1.12</t>
  </si>
  <si>
    <t>1.7.2.1</t>
  </si>
  <si>
    <t>1.7.2.2</t>
  </si>
  <si>
    <t>1.7.2.3</t>
  </si>
  <si>
    <t>1.7.2.4</t>
  </si>
  <si>
    <t>1.7.2.5</t>
  </si>
  <si>
    <t>1.7.2.6</t>
  </si>
  <si>
    <t>1.7.2.7</t>
  </si>
  <si>
    <t>1.7.2.8</t>
  </si>
  <si>
    <t>1.7.2.9</t>
  </si>
  <si>
    <t>1.7.2.10</t>
  </si>
  <si>
    <t>1.7.2.11</t>
  </si>
  <si>
    <t>1.9.3</t>
  </si>
  <si>
    <t>1.9.4</t>
  </si>
  <si>
    <t>REGIÕES</t>
  </si>
  <si>
    <t>VÁRZEA GRANDE - MT</t>
  </si>
  <si>
    <t>MANUTENÇÃO CORRETIVA, PREVENTIVA E CONSERVAÇÃO DA MALHA VIÁRIA</t>
  </si>
  <si>
    <t xml:space="preserve"> RESUMO  DOS  PREÇOS</t>
  </si>
  <si>
    <t xml:space="preserve">ANEXO </t>
  </si>
  <si>
    <t xml:space="preserve">SERVIÇOS                    </t>
  </si>
  <si>
    <t xml:space="preserve">BATA BASE:  </t>
  </si>
  <si>
    <t>NÃO DESONERADO</t>
  </si>
  <si>
    <t>VALOR (R$)</t>
  </si>
  <si>
    <t>TOTAL  GERAL</t>
  </si>
  <si>
    <t>PREFEITURA MUNICIPAL DE VÁZEA GRANDE</t>
  </si>
  <si>
    <t>Prazo ( dias consecutivos )</t>
  </si>
  <si>
    <t>Ítem</t>
  </si>
  <si>
    <t>Etapas de Serviço</t>
  </si>
  <si>
    <t>Valor (R$)</t>
  </si>
  <si>
    <t>TOTAL ( % e R$ )</t>
  </si>
  <si>
    <t>DESEMBOLSO</t>
  </si>
  <si>
    <t xml:space="preserve"> SIMPLES</t>
  </si>
  <si>
    <t>ACUMULADO</t>
  </si>
  <si>
    <t>A</t>
  </si>
  <si>
    <t>COMP. 01</t>
  </si>
  <si>
    <t>COMP. 02</t>
  </si>
  <si>
    <t>COMP. 04</t>
  </si>
  <si>
    <t>COMP. 03</t>
  </si>
  <si>
    <t>COMP. 05</t>
  </si>
  <si>
    <t>RECUPERAÇÃO DE BASE COM RACHÃO</t>
  </si>
  <si>
    <t>RECUPERAÇÃO DE BASE COM CASCALHO</t>
  </si>
  <si>
    <t>REGULARIZAÇÃO E COMPACTAÇÃO DE SUBLEITO DE SOLO PREDOMINANTEMENTE ARGILOSO. AF_11/2019</t>
  </si>
  <si>
    <t>EXECUÇÃO E COMPACTAÇÃO DE BASE E OU SUB BASE PARA PAVIMENTAÇÃO DE PEDRA RACHÃO - EXCLUSIVE CARGA E TRANSPORTE. AF_11/2019</t>
  </si>
  <si>
    <t>TRANSPORTE COMERCIAL DE BRITA</t>
  </si>
  <si>
    <t>M3XKM</t>
  </si>
  <si>
    <t>4.0</t>
  </si>
  <si>
    <t>5.0</t>
  </si>
  <si>
    <t>6.0</t>
  </si>
  <si>
    <t>7.0</t>
  </si>
  <si>
    <t>8.0</t>
  </si>
  <si>
    <t>9.0</t>
  </si>
  <si>
    <t>10.0</t>
  </si>
  <si>
    <t>EXECUÇÃO E COMPACTAÇÃO DE BASE E OU SUB BASE PARA PAVIMENTAÇÃO DE SOLOS DE COMPORTAMENTO LATERÍTICO (ARENOSO) - EXCLUSIVE SOLO, ESCAVAÇÃO, CARGA E TRANSPORTE. AF_11/2019</t>
  </si>
  <si>
    <t>S/ DESONERAÇÃO</t>
  </si>
  <si>
    <t>11.0</t>
  </si>
  <si>
    <t>1107896 Concreto fck = 25 MPa - confecção em betoneira e lançamento manual - areia e brita comerciais</t>
  </si>
  <si>
    <t>3103302 Formas de tábuas de pinho para dispositivos de drenagem - utilização de 3 vezes - confecção, instalação e retirada</t>
  </si>
  <si>
    <t>0407819 Armação em aço CA-50 - fornecimento, preparo e colocação</t>
  </si>
  <si>
    <t>1109669 Argamassa de cimento e areia 1:3 - confecção em betoneira e lançamento manual - areia comercial</t>
  </si>
  <si>
    <t>2009619 Alvenaria de blocos de concreto 19 x 19 x 39 cm com espessura de 20 cm - areia comercial</t>
  </si>
  <si>
    <t>LOTE 02</t>
  </si>
  <si>
    <t xml:space="preserve"> CENTRO</t>
  </si>
  <si>
    <t>MARAJOARA</t>
  </si>
  <si>
    <t>SANTA ISABEL</t>
  </si>
  <si>
    <t>JARDIM DOS ESTADOS</t>
  </si>
  <si>
    <t>MAPIM</t>
  </si>
  <si>
    <t>JARDIM GLORIA</t>
  </si>
  <si>
    <t>2</t>
  </si>
  <si>
    <t>REGIÃO DO CENTRO, REGIÃO DO MARAJOARA, REGIÃO DO SANTA ISABEL, REGIÃO DO JARDIM DOS ESTADOS, REGIÃO DO MAPIM E REGIÃO DO JARDIM GLORIA.</t>
  </si>
  <si>
    <t>VASSOURA MECÂNICA REBOCÁVEL COM ESCOVA CILÍNDRICA, LARGURA ÚTIL DE VARRIMENTO DE 2,44 M - CHP DIURNO. AF_06/2014</t>
  </si>
  <si>
    <t>VASSOURA MECÂNICA REBOCÁVEL COM ESCOVA CILÍNDRICA, LARGURA ÚTIL DE VARRIMENTO DE 2,44 M - CHI DIURNO. AF_06/2014</t>
  </si>
  <si>
    <t>ESPARGIDOR DE ASFALTO PRESSURIZADO, TANQUE 6 M3 COM ISOLAÇÃO TÉRMICA, AQUECIDO COM 2 MAÇARICOS, COM BARRA ESPARGIDORA 3,60 M, MONTADO SOBRE CAMINHÃO TOCO, PBT 14.300 KG, POTÊNCIA 185 CV - CHP DIURNO. AF_08/2015</t>
  </si>
  <si>
    <t>TRATOR DE PNEUS, POTÊNCIA 85 CV, TRAÇÃO 4X4, PESO COM LASTRO DE 4.675 KG - CHP DIURNO. AF_06/2014</t>
  </si>
  <si>
    <t>TRATOR DE PNEUS, POTÊNCIA 85 CV, TRAÇÃO 4X4, PESO COM LASTRO DE 4.675 KG - CHI DIURNO. AF_06/2014</t>
  </si>
  <si>
    <t>ESPARGIDOR DE ASFALTO PRESSURIZADO, TANQUE 6 M3 COM ISOLAÇÃO TÉRMICA, AQUECIDO COM 2 MAÇARICOS, COM BARRA ESPARGIDORA 3,60 M, MONTADO SOBRE CAMINHÃO TOCO, PBT 14.300 KG, POTÊNCIA 185 CV - CHI DIURNO. AF_08/2015</t>
  </si>
  <si>
    <t>ANP 11/22</t>
  </si>
  <si>
    <t>EMULSAO ASFALTICA CATIONICA RR-2C PARA USO EM PAVIMENTACAO ASFALTICA (COLETADO ANP)</t>
  </si>
  <si>
    <t>EXECUÇÃO DE IMPRIMAÇÃO COM ASFALTO DILUÍDO CM-30. AF_11/2019</t>
  </si>
  <si>
    <t>ASFALTO DILUIDO DE PETROLEO CM-30 (COLETADO CAIXA NA ANP)</t>
  </si>
  <si>
    <t>PONTALETE *7,5 X 7,5* CM EM PINUS, MISTA OU EQUIVALENTE DA REGIAO - BRUTA</t>
  </si>
  <si>
    <t>PLACA DE OBRA (PARA CONSTRUCAO CIVIL) EM CHAPA GALVANIZADA *N. 22*, ADESIVADA, DE *2,4 X 1,2* M (SEM POSTES PARA FIXACAO)</t>
  </si>
  <si>
    <t>TUBO DE CONCRETO PARA REDES COLETORAS DE ÁGUAS PLUVIAIS, DIÂMETRO DE 600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</si>
  <si>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</si>
  <si>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</si>
  <si>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1200 MM, JUNTA RÍGIDA, INSTALADO EM LOCAL COM BAIXO NÍVEL DE INTERFERÊNCIAS - FORNECIMENTO E ASSENTAMENTO. AF_12/2015</t>
  </si>
  <si>
    <t xml:space="preserve">Quantidade </t>
  </si>
  <si>
    <t>JUNHO/2023 SINAPI</t>
  </si>
  <si>
    <t>ABRIL/2023 SICRO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</si>
</sst>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3" formatCode="_-* #,##0.00_-;\-* #,##0.00_-;_-* &quot;-&quot;??_-;_-@_-"/>
    <numFmt numFmtId="164" formatCode="_-* #,##0.000_-;\-* #,##0.000_-;_-* &quot;-&quot;??_-;_-@_-"/>
    <numFmt numFmtId="165" formatCode="_(* #,##0.00_);_(* \(#,##0.00\);_(* &quot;-&quot;??_);_(@_)"/>
    <numFmt numFmtId="166" formatCode="_(* #,##0.0_);_(* \(#,##0.0\);_(* &quot;-&quot;??_);_(@_)"/>
    <numFmt numFmtId="167" formatCode="0.0"/>
    <numFmt numFmtId="168" formatCode="#,##0.000"/>
    <numFmt numFmtId="169" formatCode="#,##0.0000"/>
    <numFmt numFmtId="170" formatCode="#,##0.0000\ ;&quot; (&quot;#,##0.0000\);&quot; - &quot;;@\ "/>
    <numFmt numFmtId="171" formatCode="General\ "/>
    <numFmt numFmtId="172" formatCode="#,##0.00&quot;   &quot;;[Red]\-#,##0.00&quot;   &quot;"/>
    <numFmt numFmtId="173" formatCode="0.0000"/>
    <numFmt numFmtId="174" formatCode="#,##0.0000&quot;   &quot;;[Red]\-#,##0.0000&quot;   &quot;"/>
    <numFmt numFmtId="175" formatCode="#,##0.0000\ ;&quot; (&quot;#,##0.0000\);&quot; -&quot;#\ ;@\ "/>
    <numFmt numFmtId="176" formatCode="#,##0.00\ ;&quot; (&quot;#,##0.00\);&quot; -&quot;#\ ;@\ "/>
    <numFmt numFmtId="177" formatCode="_-* #,##0.0000_-;\-* #,##0.0000_-;_-* &quot;-&quot;??_-;_-@_-"/>
    <numFmt numFmtId="178" formatCode="_-* #,##0.000_-;\-* #,##0.000_-;_-* &quot;-&quot;???_-;_-@_-"/>
    <numFmt numFmtId="179" formatCode="_-* #,##0_-;\-* #,##0_-;_-* &quot;-&quot;??_-;_-@_-"/>
    <numFmt numFmtId="180" formatCode="_-* #,##0.00000_-;\-* #,##0.00000_-;_-* &quot;-&quot;??_-;_-@_-"/>
    <numFmt numFmtId="181" formatCode="_(&quot;R$ &quot;* #,##0.00_);_(&quot;R$ &quot;* \(#,##0.00\);_(&quot;R$ &quot;* &quot;-&quot;??_);_(@_)"/>
    <numFmt numFmtId="182" formatCode="&quot;Cr$&quot;#,##0_);\(&quot;Cr$&quot;#,##0\)"/>
    <numFmt numFmtId="183" formatCode="#,##0.00_ ;\-#,##0.00\ "/>
    <numFmt numFmtId="184" formatCode="0.0%"/>
    <numFmt numFmtId="185" formatCode="_(* #,##0.000_);_(* \(#,##0.000\);_(* &quot;-&quot;??_);_(@_)"/>
    <numFmt numFmtId="186" formatCode="[$-F800]dddd\,\ mmmm\ dd\,\ yyyy"/>
    <numFmt numFmtId="187" formatCode="#,##0.00000"/>
    <numFmt numFmtId="188" formatCode="0.0000%"/>
  </numFmts>
  <fonts count="53"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sz val="10"/>
      <name val="Times New Roman"/>
      <family val="1"/>
    </font>
    <font>
      <sz val="10"/>
      <name val="Arial"/>
      <family val="2"/>
    </font>
    <font>
      <b/>
      <sz val="10"/>
      <name val="Times New Roman"/>
      <family val="1"/>
    </font>
    <font>
      <b/>
      <u/>
      <sz val="10"/>
      <color indexed="8"/>
      <name val="Arial"/>
      <family val="2"/>
    </font>
    <font>
      <b/>
      <sz val="10"/>
      <name val="Arial"/>
      <family val="2"/>
    </font>
    <font>
      <b/>
      <sz val="8"/>
      <name val="Arial"/>
      <family val="2"/>
    </font>
    <font>
      <sz val="11"/>
      <color rgb="FF000000"/>
      <name val="Calibri"/>
      <family val="2"/>
    </font>
    <font>
      <sz val="11"/>
      <color rgb="FF000000"/>
      <name val="Calibri"/>
      <family val="2"/>
    </font>
    <font>
      <sz val="12"/>
      <name val="Arial"/>
      <family val="2"/>
    </font>
    <font>
      <b/>
      <sz val="7"/>
      <name val="Arial"/>
      <family val="2"/>
    </font>
    <font>
      <b/>
      <sz val="9"/>
      <name val="Arial"/>
      <family val="2"/>
    </font>
    <font>
      <sz val="11"/>
      <name val="Arial"/>
      <family val="2"/>
    </font>
    <font>
      <sz val="9"/>
      <name val="Arial"/>
      <family val="2"/>
    </font>
    <font>
      <sz val="10"/>
      <name val="Courier New"/>
      <family val="3"/>
    </font>
    <font>
      <b/>
      <sz val="16"/>
      <name val="Arial"/>
      <family val="2"/>
    </font>
    <font>
      <sz val="16"/>
      <color indexed="8"/>
      <name val="Arial"/>
      <family val="2"/>
    </font>
    <font>
      <b/>
      <sz val="12"/>
      <name val="Arial"/>
      <family val="2"/>
    </font>
    <font>
      <b/>
      <sz val="13"/>
      <name val="Arial"/>
      <family val="2"/>
    </font>
    <font>
      <b/>
      <sz val="11"/>
      <name val="Arial"/>
      <family val="2"/>
    </font>
    <font>
      <sz val="11"/>
      <color indexed="8"/>
      <name val="Arial"/>
      <family val="2"/>
    </font>
    <font>
      <i/>
      <sz val="11"/>
      <name val="Arial"/>
      <family val="2"/>
    </font>
    <font>
      <b/>
      <sz val="11"/>
      <color indexed="8"/>
      <name val="Arial"/>
      <family val="2"/>
    </font>
    <font>
      <sz val="11"/>
      <color rgb="FF000000"/>
      <name val="Calibri"/>
      <family val="2"/>
    </font>
    <font>
      <sz val="11"/>
      <name val="Calibri"/>
      <family val="2"/>
    </font>
    <font>
      <sz val="10"/>
      <name val="Calibri"/>
      <family val="2"/>
    </font>
    <font>
      <b/>
      <sz val="12"/>
      <name val="Calibri"/>
      <family val="2"/>
    </font>
    <font>
      <b/>
      <sz val="11"/>
      <name val="Calibri"/>
      <family val="2"/>
    </font>
    <font>
      <b/>
      <sz val="10"/>
      <name val="Calibri"/>
      <family val="2"/>
    </font>
    <font>
      <sz val="10"/>
      <color indexed="10"/>
      <name val="Calibri"/>
      <family val="2"/>
    </font>
    <font>
      <b/>
      <sz val="10"/>
      <color indexed="10"/>
      <name val="Calibri"/>
      <family val="2"/>
    </font>
    <font>
      <sz val="11"/>
      <color indexed="10"/>
      <name val="Calibri"/>
      <family val="2"/>
    </font>
    <font>
      <b/>
      <sz val="12"/>
      <color indexed="8"/>
      <name val="Calibri"/>
      <family val="2"/>
    </font>
    <font>
      <sz val="10"/>
      <color indexed="8"/>
      <name val="Arial"/>
      <family val="2"/>
    </font>
    <font>
      <sz val="10"/>
      <color indexed="8"/>
      <name val="Calibri"/>
      <family val="2"/>
    </font>
    <font>
      <b/>
      <u/>
      <sz val="12"/>
      <color indexed="8"/>
      <name val="Calibri"/>
      <family val="2"/>
    </font>
    <font>
      <b/>
      <sz val="12"/>
      <color theme="1"/>
      <name val="Calibri"/>
      <family val="2"/>
      <scheme val="minor"/>
    </font>
    <font>
      <sz val="12"/>
      <color theme="1"/>
      <name val="Calibri"/>
      <family val="2"/>
      <scheme val="minor"/>
    </font>
    <font>
      <b/>
      <sz val="12"/>
      <color rgb="FF000000"/>
      <name val="Times New Roman"/>
      <family val="1"/>
    </font>
    <font>
      <b/>
      <sz val="14"/>
      <name val="Arial"/>
      <family val="2"/>
    </font>
    <font>
      <sz val="11"/>
      <name val="Arial"/>
      <family val="1"/>
    </font>
    <font>
      <sz val="8"/>
      <name val="Calibri"/>
      <family val="2"/>
      <scheme val="minor"/>
    </font>
    <font>
      <sz val="10"/>
      <color theme="1"/>
      <name val="Arial"/>
      <family val="2"/>
    </font>
    <font>
      <sz val="10"/>
      <color theme="1"/>
      <name val="Times New Roman"/>
      <family val="1"/>
    </font>
    <font>
      <b/>
      <sz val="10"/>
      <color theme="1"/>
      <name val="Times New Roman"/>
      <family val="1"/>
    </font>
    <font>
      <b/>
      <sz val="10"/>
      <color theme="1"/>
      <name val="Calibri"/>
      <family val="2"/>
      <scheme val="minor"/>
    </font>
    <font>
      <sz val="10"/>
      <color theme="1"/>
      <name val="Calibri"/>
      <family val="2"/>
      <scheme val="minor"/>
    </font>
    <font>
      <b/>
      <sz val="13"/>
      <name val="Calibri"/>
      <family val="2"/>
    </font>
    <font>
      <sz val="13"/>
      <name val="Calibri"/>
      <family val="2"/>
    </font>
    <font>
      <b/>
      <sz val="17"/>
      <name val="Calibri"/>
      <family val="2"/>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bgColor rgb="FF000000"/>
      </patternFill>
    </fill>
    <fill>
      <patternFill patternType="solid">
        <fgColor theme="2" tint="-0.249977111117893"/>
        <bgColor indexed="64"/>
      </patternFill>
    </fill>
    <fill>
      <patternFill patternType="solid">
        <fgColor theme="4" tint="0.59999389629810485"/>
        <bgColor indexed="64"/>
      </patternFill>
    </fill>
    <fill>
      <patternFill patternType="solid">
        <fgColor rgb="FFFFFF00"/>
        <bgColor indexed="64"/>
      </patternFill>
    </fill>
    <fill>
      <patternFill patternType="solid">
        <fgColor indexed="9"/>
        <bgColor indexed="64"/>
      </patternFill>
    </fill>
    <fill>
      <patternFill patternType="solid">
        <fgColor indexed="51"/>
        <bgColor indexed="64"/>
      </patternFill>
    </fill>
    <fill>
      <patternFill patternType="solid">
        <fgColor indexed="9"/>
        <bgColor indexed="47"/>
      </patternFill>
    </fill>
    <fill>
      <patternFill patternType="solid">
        <fgColor indexed="22"/>
        <bgColor indexed="64"/>
      </patternFill>
    </fill>
    <fill>
      <patternFill patternType="solid">
        <fgColor indexed="65"/>
        <bgColor indexed="64"/>
      </patternFill>
    </fill>
    <fill>
      <patternFill patternType="solid">
        <fgColor theme="9" tint="0.39997558519241921"/>
        <bgColor rgb="FF000000"/>
      </patternFill>
    </fill>
  </fills>
  <borders count="10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double">
        <color indexed="8"/>
      </top>
      <bottom/>
      <diagonal/>
    </border>
    <border>
      <left/>
      <right/>
      <top/>
      <bottom style="double">
        <color indexed="8"/>
      </bottom>
      <diagonal/>
    </border>
    <border>
      <left/>
      <right/>
      <top/>
      <bottom style="thin">
        <color indexed="8"/>
      </bottom>
      <diagonal/>
    </border>
    <border>
      <left/>
      <right/>
      <top style="thin">
        <color indexed="8"/>
      </top>
      <bottom/>
      <diagonal/>
    </border>
    <border>
      <left/>
      <right/>
      <top style="double">
        <color indexed="8"/>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right/>
      <top style="thin">
        <color indexed="64"/>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double">
        <color indexed="8"/>
      </bottom>
      <diagonal/>
    </border>
    <border>
      <left/>
      <right style="medium">
        <color indexed="64"/>
      </right>
      <top/>
      <bottom style="double">
        <color indexed="8"/>
      </bottom>
      <diagonal/>
    </border>
    <border>
      <left style="medium">
        <color indexed="64"/>
      </left>
      <right/>
      <top style="double">
        <color indexed="8"/>
      </top>
      <bottom style="thin">
        <color indexed="8"/>
      </bottom>
      <diagonal/>
    </border>
    <border>
      <left/>
      <right style="medium">
        <color indexed="64"/>
      </right>
      <top style="double">
        <color indexed="8"/>
      </top>
      <bottom style="thin">
        <color indexed="8"/>
      </bottom>
      <diagonal/>
    </border>
    <border>
      <left style="medium">
        <color indexed="64"/>
      </left>
      <right/>
      <top style="thin">
        <color indexed="8"/>
      </top>
      <bottom/>
      <diagonal/>
    </border>
    <border>
      <left/>
      <right style="medium">
        <color indexed="64"/>
      </right>
      <top style="thin">
        <color indexed="8"/>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thin">
        <color indexed="8"/>
      </bottom>
      <diagonal/>
    </border>
    <border>
      <left/>
      <right style="medium">
        <color indexed="64"/>
      </right>
      <top/>
      <bottom style="thin">
        <color indexed="8"/>
      </bottom>
      <diagonal/>
    </border>
    <border>
      <left style="medium">
        <color indexed="64"/>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double">
        <color indexed="8"/>
      </top>
      <bottom/>
      <diagonal/>
    </border>
    <border>
      <left/>
      <right style="medium">
        <color indexed="64"/>
      </right>
      <top style="double">
        <color indexed="8"/>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8"/>
      </bottom>
      <diagonal/>
    </border>
    <border>
      <left/>
      <right style="medium">
        <color indexed="64"/>
      </right>
      <top style="thin">
        <color indexed="64"/>
      </top>
      <bottom style="thin">
        <color indexed="8"/>
      </bottom>
      <diagonal/>
    </border>
    <border>
      <left style="medium">
        <color indexed="64"/>
      </left>
      <right/>
      <top style="thin">
        <color indexed="8"/>
      </top>
      <bottom style="thin">
        <color indexed="64"/>
      </bottom>
      <diagonal/>
    </border>
    <border>
      <left/>
      <right style="medium">
        <color indexed="64"/>
      </right>
      <top style="thin">
        <color indexed="8"/>
      </top>
      <bottom style="thin">
        <color indexed="64"/>
      </bottom>
      <diagonal/>
    </border>
    <border>
      <left style="medium">
        <color indexed="64"/>
      </left>
      <right style="thin">
        <color indexed="8"/>
      </right>
      <top style="medium">
        <color indexed="64"/>
      </top>
      <bottom/>
      <diagonal/>
    </border>
    <border>
      <left style="thin">
        <color indexed="8"/>
      </left>
      <right/>
      <top style="medium">
        <color indexed="64"/>
      </top>
      <bottom/>
      <diagonal/>
    </border>
    <border>
      <left/>
      <right style="thin">
        <color indexed="8"/>
      </right>
      <top style="medium">
        <color indexed="64"/>
      </top>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style="medium">
        <color indexed="64"/>
      </bottom>
      <diagonal/>
    </border>
    <border>
      <left style="thin">
        <color indexed="8"/>
      </left>
      <right/>
      <top/>
      <bottom style="medium">
        <color indexed="64"/>
      </bottom>
      <diagonal/>
    </border>
    <border>
      <left/>
      <right style="thin">
        <color indexed="8"/>
      </right>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style="medium">
        <color indexed="64"/>
      </right>
      <top/>
      <bottom/>
      <diagonal/>
    </border>
    <border>
      <left/>
      <right style="thin">
        <color indexed="8"/>
      </right>
      <top style="medium">
        <color indexed="64"/>
      </top>
      <bottom style="thin">
        <color indexed="8"/>
      </bottom>
      <diagonal/>
    </border>
    <border>
      <left/>
      <right style="thin">
        <color indexed="8"/>
      </right>
      <top style="thin">
        <color indexed="8"/>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165" fontId="5" fillId="0" borderId="0" applyFont="0" applyFill="0" applyBorder="0" applyAlignment="0" applyProtection="0"/>
    <xf numFmtId="0" fontId="5" fillId="0" borderId="0"/>
    <xf numFmtId="0" fontId="10" fillId="0" borderId="0"/>
    <xf numFmtId="165" fontId="5" fillId="0" borderId="0" applyFont="0" applyFill="0" applyBorder="0" applyAlignment="0" applyProtection="0"/>
    <xf numFmtId="9" fontId="5" fillId="0" borderId="0" applyFont="0" applyFill="0" applyBorder="0" applyAlignment="0" applyProtection="0"/>
    <xf numFmtId="0" fontId="11" fillId="0" borderId="0"/>
    <xf numFmtId="170" fontId="17" fillId="0" borderId="0"/>
    <xf numFmtId="171" fontId="4" fillId="0" borderId="0" applyFill="0" applyBorder="0" applyAlignment="0" applyProtection="0"/>
    <xf numFmtId="172" fontId="4" fillId="0" borderId="0" applyFill="0" applyBorder="0" applyAlignment="0" applyProtection="0"/>
    <xf numFmtId="0" fontId="26" fillId="0" borderId="0"/>
    <xf numFmtId="0" fontId="5" fillId="0" borderId="0"/>
    <xf numFmtId="0" fontId="16" fillId="0" borderId="0"/>
    <xf numFmtId="0" fontId="43" fillId="0" borderId="0"/>
  </cellStyleXfs>
  <cellXfs count="810">
    <xf numFmtId="0" fontId="0" fillId="0" borderId="0" xfId="0"/>
    <xf numFmtId="43" fontId="0" fillId="0" borderId="0" xfId="0" applyNumberFormat="1"/>
    <xf numFmtId="0" fontId="6" fillId="3" borderId="9" xfId="3" applyFont="1" applyFill="1" applyBorder="1"/>
    <xf numFmtId="0" fontId="6" fillId="3" borderId="10" xfId="3" applyFont="1" applyFill="1" applyBorder="1"/>
    <xf numFmtId="0" fontId="6" fillId="3" borderId="11" xfId="3" applyFont="1" applyFill="1" applyBorder="1"/>
    <xf numFmtId="165" fontId="8" fillId="3" borderId="12" xfId="4" applyFont="1" applyFill="1" applyBorder="1" applyAlignment="1">
      <alignment vertical="center"/>
    </xf>
    <xf numFmtId="165" fontId="5" fillId="3" borderId="0" xfId="4" applyFont="1" applyFill="1" applyBorder="1" applyAlignment="1">
      <alignment vertical="center"/>
    </xf>
    <xf numFmtId="0" fontId="8" fillId="3" borderId="0" xfId="5" applyFont="1" applyFill="1" applyAlignment="1">
      <alignment horizontal="left"/>
    </xf>
    <xf numFmtId="165" fontId="8" fillId="3" borderId="0" xfId="4" applyFont="1" applyFill="1" applyBorder="1" applyAlignment="1">
      <alignment horizontal="right"/>
    </xf>
    <xf numFmtId="167" fontId="8" fillId="3" borderId="0" xfId="5" applyNumberFormat="1" applyFont="1" applyFill="1" applyAlignment="1">
      <alignment horizontal="right"/>
    </xf>
    <xf numFmtId="43" fontId="8" fillId="3" borderId="0" xfId="5" applyNumberFormat="1" applyFont="1" applyFill="1" applyAlignment="1">
      <alignment horizontal="left"/>
    </xf>
    <xf numFmtId="0" fontId="5" fillId="3" borderId="0" xfId="3" applyFill="1"/>
    <xf numFmtId="165" fontId="8" fillId="3" borderId="12" xfId="4" applyFont="1" applyFill="1" applyBorder="1" applyAlignment="1">
      <alignment horizontal="center" wrapText="1"/>
    </xf>
    <xf numFmtId="165" fontId="8" fillId="3" borderId="12" xfId="4" applyFont="1" applyFill="1" applyBorder="1" applyAlignment="1">
      <alignment horizontal="center" vertical="center" wrapText="1"/>
    </xf>
    <xf numFmtId="165" fontId="8" fillId="3" borderId="12" xfId="4" applyFont="1" applyFill="1" applyBorder="1" applyAlignment="1">
      <alignment horizontal="center" vertical="top" wrapText="1"/>
    </xf>
    <xf numFmtId="0" fontId="5" fillId="3" borderId="12" xfId="3" applyFill="1" applyBorder="1" applyAlignment="1">
      <alignment vertical="center" wrapText="1"/>
    </xf>
    <xf numFmtId="165" fontId="5" fillId="3" borderId="12" xfId="4" applyFont="1" applyFill="1" applyBorder="1" applyAlignment="1">
      <alignment horizontal="center" vertical="center"/>
    </xf>
    <xf numFmtId="165" fontId="5" fillId="3" borderId="12" xfId="4" applyFont="1" applyFill="1" applyBorder="1" applyAlignment="1">
      <alignment horizontal="right" vertical="center"/>
    </xf>
    <xf numFmtId="0" fontId="5" fillId="3" borderId="12" xfId="5" applyFill="1" applyBorder="1" applyAlignment="1">
      <alignment vertical="center"/>
    </xf>
    <xf numFmtId="165" fontId="5" fillId="3" borderId="12" xfId="4" applyFont="1" applyFill="1" applyBorder="1" applyAlignment="1">
      <alignment vertical="center"/>
    </xf>
    <xf numFmtId="165" fontId="5" fillId="3" borderId="12" xfId="4" applyFont="1" applyFill="1" applyBorder="1" applyAlignment="1">
      <alignment horizontal="left" vertical="center"/>
    </xf>
    <xf numFmtId="165" fontId="8" fillId="3" borderId="12" xfId="4" applyFont="1" applyFill="1" applyBorder="1" applyAlignment="1">
      <alignment horizontal="right" vertical="center"/>
    </xf>
    <xf numFmtId="165" fontId="8" fillId="3" borderId="12" xfId="4" applyFont="1" applyFill="1" applyBorder="1" applyAlignment="1">
      <alignment horizontal="center" vertical="center"/>
    </xf>
    <xf numFmtId="165" fontId="5" fillId="3" borderId="0" xfId="4" applyFont="1" applyFill="1" applyBorder="1" applyAlignment="1">
      <alignment horizontal="center" vertical="center"/>
    </xf>
    <xf numFmtId="0" fontId="5" fillId="3" borderId="12" xfId="5" applyFill="1" applyBorder="1" applyAlignment="1">
      <alignment horizontal="left"/>
    </xf>
    <xf numFmtId="166" fontId="5" fillId="3" borderId="12" xfId="4" applyNumberFormat="1" applyFont="1" applyFill="1" applyBorder="1" applyAlignment="1">
      <alignment vertical="center"/>
    </xf>
    <xf numFmtId="0" fontId="8" fillId="3" borderId="12" xfId="5" applyFont="1" applyFill="1" applyBorder="1" applyAlignment="1">
      <alignment horizontal="left"/>
    </xf>
    <xf numFmtId="0" fontId="8" fillId="3" borderId="12" xfId="5" applyFont="1" applyFill="1" applyBorder="1" applyAlignment="1">
      <alignment horizontal="left" vertical="center"/>
    </xf>
    <xf numFmtId="17" fontId="12" fillId="3" borderId="11" xfId="3" applyNumberFormat="1" applyFont="1" applyFill="1" applyBorder="1" applyAlignment="1">
      <alignment vertical="center"/>
    </xf>
    <xf numFmtId="0" fontId="5" fillId="0" borderId="0" xfId="3"/>
    <xf numFmtId="0" fontId="13" fillId="3" borderId="15" xfId="4" applyNumberFormat="1" applyFont="1" applyFill="1" applyBorder="1" applyProtection="1"/>
    <xf numFmtId="2" fontId="8" fillId="3" borderId="13" xfId="3" applyNumberFormat="1" applyFont="1" applyFill="1" applyBorder="1" applyAlignment="1">
      <alignment horizontal="center" vertical="center" wrapText="1"/>
    </xf>
    <xf numFmtId="39" fontId="5" fillId="3" borderId="22" xfId="4" applyNumberFormat="1" applyFont="1" applyFill="1" applyBorder="1" applyProtection="1"/>
    <xf numFmtId="39" fontId="8" fillId="3" borderId="12" xfId="4" applyNumberFormat="1" applyFont="1" applyFill="1" applyBorder="1" applyProtection="1"/>
    <xf numFmtId="0" fontId="14" fillId="3" borderId="12" xfId="3" applyFont="1" applyFill="1" applyBorder="1" applyAlignment="1">
      <alignment horizontal="center" vertical="center" wrapText="1"/>
    </xf>
    <xf numFmtId="4" fontId="5" fillId="3" borderId="22" xfId="4" applyNumberFormat="1" applyFont="1" applyFill="1" applyBorder="1" applyAlignment="1" applyProtection="1">
      <alignment vertical="center" wrapText="1"/>
    </xf>
    <xf numFmtId="4" fontId="5" fillId="3" borderId="24" xfId="4" applyNumberFormat="1" applyFont="1" applyFill="1" applyBorder="1" applyAlignment="1" applyProtection="1">
      <alignment vertical="center" wrapText="1"/>
    </xf>
    <xf numFmtId="4" fontId="5" fillId="3" borderId="23" xfId="4" applyNumberFormat="1" applyFont="1" applyFill="1" applyBorder="1" applyAlignment="1" applyProtection="1">
      <alignment vertical="center" wrapText="1"/>
    </xf>
    <xf numFmtId="39" fontId="8" fillId="3" borderId="12" xfId="4" applyNumberFormat="1" applyFont="1" applyFill="1" applyBorder="1" applyAlignment="1" applyProtection="1">
      <alignment vertical="center" wrapText="1"/>
    </xf>
    <xf numFmtId="4" fontId="5" fillId="3" borderId="28" xfId="4" applyNumberFormat="1" applyFont="1" applyFill="1" applyBorder="1" applyAlignment="1" applyProtection="1">
      <alignment vertical="center" wrapText="1"/>
    </xf>
    <xf numFmtId="165" fontId="5" fillId="3" borderId="21" xfId="4" applyFont="1" applyFill="1" applyBorder="1" applyAlignment="1" applyProtection="1">
      <alignment vertical="center" wrapText="1"/>
    </xf>
    <xf numFmtId="165" fontId="5" fillId="3" borderId="22" xfId="4" applyFont="1" applyFill="1" applyBorder="1" applyAlignment="1" applyProtection="1">
      <alignment vertical="center" wrapText="1"/>
    </xf>
    <xf numFmtId="165" fontId="5" fillId="3" borderId="23" xfId="4" applyFont="1" applyFill="1" applyBorder="1" applyAlignment="1" applyProtection="1">
      <alignment vertical="center" wrapText="1"/>
    </xf>
    <xf numFmtId="165" fontId="8" fillId="3" borderId="12" xfId="4" applyFont="1" applyFill="1" applyBorder="1" applyAlignment="1" applyProtection="1">
      <alignment vertical="center" wrapText="1"/>
    </xf>
    <xf numFmtId="39" fontId="8" fillId="3" borderId="12" xfId="4" applyNumberFormat="1" applyFont="1" applyFill="1" applyBorder="1" applyAlignment="1" applyProtection="1">
      <alignment horizontal="right" vertical="center" wrapText="1"/>
    </xf>
    <xf numFmtId="0" fontId="8" fillId="3" borderId="1" xfId="3" applyFont="1" applyFill="1" applyBorder="1" applyAlignment="1">
      <alignment vertical="center"/>
    </xf>
    <xf numFmtId="0" fontId="8" fillId="3" borderId="2" xfId="3" applyFont="1" applyFill="1" applyBorder="1" applyAlignment="1">
      <alignment vertical="center"/>
    </xf>
    <xf numFmtId="0" fontId="8" fillId="3" borderId="2" xfId="3" applyFont="1" applyFill="1" applyBorder="1" applyAlignment="1">
      <alignment horizontal="right" vertical="center"/>
    </xf>
    <xf numFmtId="165" fontId="8" fillId="3" borderId="12" xfId="4" applyFont="1" applyFill="1" applyBorder="1" applyAlignment="1" applyProtection="1">
      <alignment horizontal="right" vertical="center" wrapText="1"/>
    </xf>
    <xf numFmtId="0" fontId="5" fillId="3" borderId="12" xfId="3" applyFill="1" applyBorder="1" applyAlignment="1">
      <alignment horizontal="center" vertical="center"/>
    </xf>
    <xf numFmtId="0" fontId="5" fillId="3" borderId="12" xfId="3" applyFill="1" applyBorder="1" applyAlignment="1">
      <alignment horizontal="left" vertical="center" wrapText="1"/>
    </xf>
    <xf numFmtId="171" fontId="23" fillId="0" borderId="0" xfId="10" applyNumberFormat="1" applyFont="1"/>
    <xf numFmtId="171" fontId="23" fillId="0" borderId="0" xfId="10" applyNumberFormat="1" applyFont="1" applyAlignment="1">
      <alignment vertical="center"/>
    </xf>
    <xf numFmtId="171" fontId="15" fillId="0" borderId="0" xfId="10" applyNumberFormat="1" applyFont="1" applyAlignment="1">
      <alignment vertical="center"/>
    </xf>
    <xf numFmtId="171" fontId="22" fillId="3" borderId="30" xfId="10" applyNumberFormat="1" applyFont="1" applyFill="1" applyBorder="1" applyAlignment="1">
      <alignment vertical="center"/>
    </xf>
    <xf numFmtId="171" fontId="23" fillId="3" borderId="30" xfId="10" applyNumberFormat="1" applyFont="1" applyFill="1" applyBorder="1" applyAlignment="1">
      <alignment vertical="center"/>
    </xf>
    <xf numFmtId="171" fontId="22" fillId="3" borderId="30" xfId="10" applyNumberFormat="1" applyFont="1" applyFill="1" applyBorder="1" applyAlignment="1">
      <alignment horizontal="right" vertical="center"/>
    </xf>
    <xf numFmtId="172" fontId="22" fillId="3" borderId="30" xfId="11" applyNumberFormat="1" applyFont="1" applyFill="1" applyBorder="1" applyAlignment="1" applyProtection="1">
      <alignment horizontal="right" vertical="center"/>
    </xf>
    <xf numFmtId="171" fontId="22" fillId="3" borderId="30" xfId="10" applyNumberFormat="1" applyFont="1" applyFill="1" applyBorder="1" applyAlignment="1">
      <alignment horizontal="left" vertical="center"/>
    </xf>
    <xf numFmtId="171" fontId="23" fillId="3" borderId="33" xfId="10" applyNumberFormat="1" applyFont="1" applyFill="1" applyBorder="1" applyAlignment="1">
      <alignment vertical="center"/>
    </xf>
    <xf numFmtId="171" fontId="22" fillId="3" borderId="33" xfId="10" applyNumberFormat="1" applyFont="1" applyFill="1" applyBorder="1" applyAlignment="1">
      <alignment horizontal="right" vertical="center"/>
    </xf>
    <xf numFmtId="171" fontId="22" fillId="3" borderId="32" xfId="10" applyNumberFormat="1" applyFont="1" applyFill="1" applyBorder="1" applyAlignment="1">
      <alignment vertical="center"/>
    </xf>
    <xf numFmtId="171" fontId="22" fillId="3" borderId="32" xfId="10" applyNumberFormat="1" applyFont="1" applyFill="1" applyBorder="1" applyAlignment="1">
      <alignment horizontal="center" vertical="center"/>
    </xf>
    <xf numFmtId="171" fontId="23" fillId="3" borderId="0" xfId="10" applyNumberFormat="1" applyFont="1" applyFill="1" applyAlignment="1">
      <alignment vertical="center"/>
    </xf>
    <xf numFmtId="171" fontId="25" fillId="3" borderId="0" xfId="10" applyNumberFormat="1" applyFont="1" applyFill="1" applyAlignment="1">
      <alignment vertical="center"/>
    </xf>
    <xf numFmtId="171" fontId="22" fillId="3" borderId="0" xfId="10" applyNumberFormat="1" applyFont="1" applyFill="1" applyAlignment="1">
      <alignment horizontal="right" vertical="center"/>
    </xf>
    <xf numFmtId="2" fontId="22" fillId="3" borderId="0" xfId="11" applyNumberFormat="1" applyFont="1" applyFill="1" applyBorder="1" applyAlignment="1" applyProtection="1">
      <alignment vertical="center"/>
    </xf>
    <xf numFmtId="171" fontId="15" fillId="3" borderId="0" xfId="10" applyNumberFormat="1" applyFont="1" applyFill="1" applyAlignment="1">
      <alignment horizontal="left" vertical="center"/>
    </xf>
    <xf numFmtId="174" fontId="15" fillId="3" borderId="0" xfId="11" applyNumberFormat="1" applyFont="1" applyFill="1" applyBorder="1" applyAlignment="1" applyProtection="1">
      <alignment horizontal="center" vertical="center"/>
    </xf>
    <xf numFmtId="171" fontId="22" fillId="3" borderId="31" xfId="10" applyNumberFormat="1" applyFont="1" applyFill="1" applyBorder="1" applyAlignment="1">
      <alignment vertical="center"/>
    </xf>
    <xf numFmtId="171" fontId="22" fillId="3" borderId="31" xfId="10" applyNumberFormat="1" applyFont="1" applyFill="1" applyBorder="1" applyAlignment="1">
      <alignment horizontal="center" vertical="center"/>
    </xf>
    <xf numFmtId="174" fontId="15" fillId="3" borderId="0" xfId="11" applyNumberFormat="1" applyFont="1" applyFill="1" applyBorder="1" applyAlignment="1" applyProtection="1">
      <alignment vertical="center"/>
    </xf>
    <xf numFmtId="175" fontId="15" fillId="3" borderId="0" xfId="11" applyNumberFormat="1" applyFont="1" applyFill="1" applyBorder="1" applyAlignment="1" applyProtection="1">
      <alignment horizontal="right" vertical="center"/>
    </xf>
    <xf numFmtId="176" fontId="15" fillId="3" borderId="0" xfId="12" applyNumberFormat="1" applyFont="1" applyFill="1" applyBorder="1" applyAlignment="1" applyProtection="1">
      <alignment vertical="center"/>
    </xf>
    <xf numFmtId="172" fontId="23" fillId="3" borderId="0" xfId="11" applyNumberFormat="1" applyFont="1" applyFill="1" applyBorder="1" applyAlignment="1" applyProtection="1">
      <alignment vertical="center"/>
    </xf>
    <xf numFmtId="171" fontId="22" fillId="3" borderId="34" xfId="10" applyNumberFormat="1" applyFont="1" applyFill="1" applyBorder="1" applyAlignment="1">
      <alignment vertical="center"/>
    </xf>
    <xf numFmtId="171" fontId="22" fillId="3" borderId="34" xfId="10" applyNumberFormat="1" applyFont="1" applyFill="1" applyBorder="1" applyAlignment="1">
      <alignment horizontal="center" vertical="center"/>
    </xf>
    <xf numFmtId="174" fontId="23" fillId="3" borderId="0" xfId="11" applyNumberFormat="1" applyFont="1" applyFill="1" applyBorder="1" applyAlignment="1" applyProtection="1">
      <alignment vertical="center"/>
    </xf>
    <xf numFmtId="171" fontId="23" fillId="3" borderId="0" xfId="10" applyNumberFormat="1" applyFont="1" applyFill="1" applyAlignment="1">
      <alignment horizontal="center" vertical="center"/>
    </xf>
    <xf numFmtId="171" fontId="23" fillId="3" borderId="29" xfId="10" applyNumberFormat="1" applyFont="1" applyFill="1" applyBorder="1" applyAlignment="1">
      <alignment vertical="center"/>
    </xf>
    <xf numFmtId="171" fontId="22" fillId="3" borderId="29" xfId="10" applyNumberFormat="1" applyFont="1" applyFill="1" applyBorder="1" applyAlignment="1">
      <alignment horizontal="right" vertical="center"/>
    </xf>
    <xf numFmtId="171" fontId="25" fillId="3" borderId="7" xfId="10" applyNumberFormat="1" applyFont="1" applyFill="1" applyBorder="1" applyAlignment="1">
      <alignment vertical="center"/>
    </xf>
    <xf numFmtId="171" fontId="15" fillId="3" borderId="7" xfId="10" applyNumberFormat="1" applyFont="1" applyFill="1" applyBorder="1" applyAlignment="1">
      <alignment vertical="center"/>
    </xf>
    <xf numFmtId="171" fontId="15" fillId="3" borderId="7" xfId="10" applyNumberFormat="1" applyFont="1" applyFill="1" applyBorder="1" applyAlignment="1">
      <alignment horizontal="left" vertical="center"/>
    </xf>
    <xf numFmtId="173" fontId="23" fillId="3" borderId="7" xfId="10" applyNumberFormat="1" applyFont="1" applyFill="1" applyBorder="1" applyAlignment="1">
      <alignment horizontal="right" vertical="center"/>
    </xf>
    <xf numFmtId="174" fontId="15" fillId="3" borderId="7" xfId="11" applyNumberFormat="1" applyFont="1" applyFill="1" applyBorder="1" applyAlignment="1" applyProtection="1">
      <alignment horizontal="center" vertical="center"/>
    </xf>
    <xf numFmtId="173" fontId="23" fillId="3" borderId="35" xfId="10" applyNumberFormat="1" applyFont="1" applyFill="1" applyBorder="1" applyAlignment="1">
      <alignment horizontal="center" vertical="center"/>
    </xf>
    <xf numFmtId="171" fontId="23" fillId="3" borderId="35" xfId="10" applyNumberFormat="1" applyFont="1" applyFill="1" applyBorder="1" applyAlignment="1">
      <alignment horizontal="center" vertical="center"/>
    </xf>
    <xf numFmtId="172" fontId="23" fillId="3" borderId="35" xfId="11" applyNumberFormat="1" applyFont="1" applyFill="1" applyBorder="1" applyAlignment="1" applyProtection="1">
      <alignment horizontal="center" vertical="center"/>
    </xf>
    <xf numFmtId="171" fontId="22" fillId="3" borderId="0" xfId="10" applyNumberFormat="1" applyFont="1" applyFill="1" applyAlignment="1">
      <alignment vertical="center"/>
    </xf>
    <xf numFmtId="171" fontId="22" fillId="3" borderId="0" xfId="10" applyNumberFormat="1" applyFont="1" applyFill="1" applyAlignment="1">
      <alignment horizontal="center" vertical="center"/>
    </xf>
    <xf numFmtId="171" fontId="15" fillId="3" borderId="0" xfId="10" applyNumberFormat="1" applyFont="1" applyFill="1" applyAlignment="1">
      <alignment horizontal="center" vertical="center"/>
    </xf>
    <xf numFmtId="171" fontId="15" fillId="3" borderId="0" xfId="10" applyNumberFormat="1" applyFont="1" applyFill="1" applyAlignment="1">
      <alignment vertical="center"/>
    </xf>
    <xf numFmtId="171" fontId="22" fillId="3" borderId="36" xfId="10" applyNumberFormat="1" applyFont="1" applyFill="1" applyBorder="1" applyAlignment="1">
      <alignment vertical="center"/>
    </xf>
    <xf numFmtId="171" fontId="22" fillId="3" borderId="36" xfId="10" applyNumberFormat="1" applyFont="1" applyFill="1" applyBorder="1" applyAlignment="1">
      <alignment horizontal="center" vertical="center"/>
    </xf>
    <xf numFmtId="173" fontId="23" fillId="3" borderId="7" xfId="10" applyNumberFormat="1" applyFont="1" applyFill="1" applyBorder="1" applyAlignment="1">
      <alignment horizontal="center" vertical="center"/>
    </xf>
    <xf numFmtId="171" fontId="23" fillId="3" borderId="7" xfId="10" applyNumberFormat="1" applyFont="1" applyFill="1" applyBorder="1" applyAlignment="1">
      <alignment horizontal="center" vertical="center"/>
    </xf>
    <xf numFmtId="172" fontId="23" fillId="3" borderId="7" xfId="11" applyNumberFormat="1" applyFont="1" applyFill="1" applyBorder="1" applyAlignment="1" applyProtection="1">
      <alignment horizontal="center" vertical="center"/>
    </xf>
    <xf numFmtId="171" fontId="22" fillId="3" borderId="35" xfId="10" applyNumberFormat="1" applyFont="1" applyFill="1" applyBorder="1" applyAlignment="1">
      <alignment vertical="center"/>
    </xf>
    <xf numFmtId="171" fontId="22" fillId="3" borderId="35" xfId="10" applyNumberFormat="1" applyFont="1" applyFill="1" applyBorder="1" applyAlignment="1">
      <alignment horizontal="center" vertical="center"/>
    </xf>
    <xf numFmtId="171" fontId="18" fillId="3" borderId="37" xfId="10" applyNumberFormat="1" applyFont="1" applyFill="1" applyBorder="1"/>
    <xf numFmtId="171" fontId="18" fillId="3" borderId="38" xfId="10" applyNumberFormat="1" applyFont="1" applyFill="1" applyBorder="1"/>
    <xf numFmtId="171" fontId="19" fillId="3" borderId="38" xfId="10" applyNumberFormat="1" applyFont="1" applyFill="1" applyBorder="1"/>
    <xf numFmtId="171" fontId="20" fillId="3" borderId="39" xfId="10" applyNumberFormat="1" applyFont="1" applyFill="1" applyBorder="1" applyAlignment="1">
      <alignment horizontal="right"/>
    </xf>
    <xf numFmtId="171" fontId="21" fillId="3" borderId="40" xfId="10" applyNumberFormat="1" applyFont="1" applyFill="1" applyBorder="1"/>
    <xf numFmtId="171" fontId="19" fillId="3" borderId="0" xfId="10" applyNumberFormat="1" applyFont="1" applyFill="1"/>
    <xf numFmtId="171" fontId="20" fillId="3" borderId="0" xfId="10" applyNumberFormat="1" applyFont="1" applyFill="1"/>
    <xf numFmtId="171" fontId="18" fillId="3" borderId="0" xfId="10" applyNumberFormat="1" applyFont="1" applyFill="1"/>
    <xf numFmtId="171" fontId="20" fillId="3" borderId="41" xfId="10" applyNumberFormat="1" applyFont="1" applyFill="1" applyBorder="1" applyAlignment="1">
      <alignment horizontal="right"/>
    </xf>
    <xf numFmtId="171" fontId="22" fillId="3" borderId="42" xfId="10" applyNumberFormat="1" applyFont="1" applyFill="1" applyBorder="1" applyAlignment="1">
      <alignment vertical="center"/>
    </xf>
    <xf numFmtId="171" fontId="24" fillId="3" borderId="43" xfId="10" applyNumberFormat="1" applyFont="1" applyFill="1" applyBorder="1" applyAlignment="1">
      <alignment vertical="center"/>
    </xf>
    <xf numFmtId="171" fontId="23" fillId="3" borderId="44" xfId="10" applyNumberFormat="1" applyFont="1" applyFill="1" applyBorder="1" applyAlignment="1">
      <alignment vertical="center"/>
    </xf>
    <xf numFmtId="2" fontId="22" fillId="3" borderId="45" xfId="11" applyNumberFormat="1" applyFont="1" applyFill="1" applyBorder="1" applyAlignment="1" applyProtection="1">
      <alignment vertical="center"/>
    </xf>
    <xf numFmtId="171" fontId="22" fillId="3" borderId="46" xfId="10" applyNumberFormat="1" applyFont="1" applyFill="1" applyBorder="1" applyAlignment="1">
      <alignment vertical="center"/>
    </xf>
    <xf numFmtId="171" fontId="22" fillId="3" borderId="47" xfId="10" applyNumberFormat="1" applyFont="1" applyFill="1" applyBorder="1" applyAlignment="1">
      <alignment horizontal="right" vertical="center"/>
    </xf>
    <xf numFmtId="171" fontId="23" fillId="3" borderId="40" xfId="10" applyNumberFormat="1" applyFont="1" applyFill="1" applyBorder="1" applyAlignment="1">
      <alignment vertical="center"/>
    </xf>
    <xf numFmtId="2" fontId="22" fillId="3" borderId="41" xfId="11" applyNumberFormat="1" applyFont="1" applyFill="1" applyBorder="1" applyAlignment="1" applyProtection="1">
      <alignment vertical="center"/>
    </xf>
    <xf numFmtId="171" fontId="15" fillId="3" borderId="40" xfId="10" applyNumberFormat="1" applyFont="1" applyFill="1" applyBorder="1" applyAlignment="1">
      <alignment vertical="center"/>
    </xf>
    <xf numFmtId="173" fontId="23" fillId="3" borderId="0" xfId="10" applyNumberFormat="1" applyFont="1" applyFill="1" applyAlignment="1">
      <alignment horizontal="right" vertical="center"/>
    </xf>
    <xf numFmtId="2" fontId="23" fillId="3" borderId="0" xfId="10" applyNumberFormat="1" applyFont="1" applyFill="1" applyAlignment="1">
      <alignment horizontal="right" vertical="center"/>
    </xf>
    <xf numFmtId="2" fontId="23" fillId="3" borderId="41" xfId="10" applyNumberFormat="1" applyFont="1" applyFill="1" applyBorder="1" applyAlignment="1">
      <alignment horizontal="right" vertical="center"/>
    </xf>
    <xf numFmtId="171" fontId="15" fillId="3" borderId="48" xfId="10" applyNumberFormat="1" applyFont="1" applyFill="1" applyBorder="1" applyAlignment="1">
      <alignment vertical="center"/>
    </xf>
    <xf numFmtId="2" fontId="25" fillId="3" borderId="49" xfId="10" applyNumberFormat="1" applyFont="1" applyFill="1" applyBorder="1" applyAlignment="1">
      <alignment horizontal="right" vertical="center"/>
    </xf>
    <xf numFmtId="173" fontId="22" fillId="3" borderId="41" xfId="11" applyNumberFormat="1" applyFont="1" applyFill="1" applyBorder="1" applyAlignment="1" applyProtection="1">
      <alignment vertical="center"/>
    </xf>
    <xf numFmtId="43" fontId="22" fillId="3" borderId="41" xfId="1" applyFont="1" applyFill="1" applyBorder="1" applyAlignment="1" applyProtection="1">
      <alignment vertical="center"/>
    </xf>
    <xf numFmtId="171" fontId="22" fillId="3" borderId="50" xfId="10" applyNumberFormat="1" applyFont="1" applyFill="1" applyBorder="1" applyAlignment="1">
      <alignment vertical="center"/>
    </xf>
    <xf numFmtId="171" fontId="22" fillId="3" borderId="51" xfId="10" applyNumberFormat="1" applyFont="1" applyFill="1" applyBorder="1" applyAlignment="1">
      <alignment horizontal="right" vertical="center"/>
    </xf>
    <xf numFmtId="171" fontId="23" fillId="3" borderId="40" xfId="10" applyNumberFormat="1" applyFont="1" applyFill="1" applyBorder="1"/>
    <xf numFmtId="172" fontId="23" fillId="3" borderId="41" xfId="11" applyNumberFormat="1" applyFont="1" applyFill="1" applyBorder="1" applyAlignment="1" applyProtection="1">
      <alignment vertical="center"/>
    </xf>
    <xf numFmtId="171" fontId="22" fillId="3" borderId="52" xfId="10" applyNumberFormat="1" applyFont="1" applyFill="1" applyBorder="1" applyAlignment="1">
      <alignment vertical="center"/>
    </xf>
    <xf numFmtId="171" fontId="22" fillId="3" borderId="53" xfId="10" applyNumberFormat="1" applyFont="1" applyFill="1" applyBorder="1" applyAlignment="1">
      <alignment horizontal="right" vertical="center"/>
    </xf>
    <xf numFmtId="171" fontId="23" fillId="3" borderId="40" xfId="10" applyNumberFormat="1" applyFont="1" applyFill="1" applyBorder="1" applyAlignment="1">
      <alignment horizontal="left" vertical="center"/>
    </xf>
    <xf numFmtId="172" fontId="22" fillId="3" borderId="41" xfId="11" applyNumberFormat="1" applyFont="1" applyFill="1" applyBorder="1" applyAlignment="1" applyProtection="1">
      <alignment vertical="center"/>
    </xf>
    <xf numFmtId="171" fontId="23" fillId="3" borderId="54" xfId="10" applyNumberFormat="1" applyFont="1" applyFill="1" applyBorder="1" applyAlignment="1">
      <alignment vertical="center"/>
    </xf>
    <xf numFmtId="2" fontId="22" fillId="3" borderId="55" xfId="11" applyNumberFormat="1" applyFont="1" applyFill="1" applyBorder="1" applyAlignment="1" applyProtection="1">
      <alignment vertical="center"/>
    </xf>
    <xf numFmtId="171" fontId="23" fillId="3" borderId="56" xfId="10" applyNumberFormat="1" applyFont="1" applyFill="1" applyBorder="1" applyAlignment="1">
      <alignment vertical="center"/>
    </xf>
    <xf numFmtId="171" fontId="23" fillId="3" borderId="57" xfId="10" applyNumberFormat="1" applyFont="1" applyFill="1" applyBorder="1" applyAlignment="1">
      <alignment vertical="center"/>
    </xf>
    <xf numFmtId="171" fontId="22" fillId="3" borderId="57" xfId="10" applyNumberFormat="1" applyFont="1" applyFill="1" applyBorder="1" applyAlignment="1">
      <alignment horizontal="right" vertical="center"/>
    </xf>
    <xf numFmtId="2" fontId="22" fillId="3" borderId="58" xfId="11" applyNumberFormat="1" applyFont="1" applyFill="1" applyBorder="1" applyAlignment="1" applyProtection="1">
      <alignment vertical="center"/>
    </xf>
    <xf numFmtId="171" fontId="15" fillId="3" borderId="41" xfId="10" applyNumberFormat="1" applyFont="1" applyFill="1" applyBorder="1" applyAlignment="1">
      <alignment horizontal="right" vertical="center"/>
    </xf>
    <xf numFmtId="171" fontId="22" fillId="3" borderId="40" xfId="10" applyNumberFormat="1" applyFont="1" applyFill="1" applyBorder="1" applyAlignment="1">
      <alignment vertical="center"/>
    </xf>
    <xf numFmtId="171" fontId="22" fillId="3" borderId="41" xfId="10" applyNumberFormat="1" applyFont="1" applyFill="1" applyBorder="1" applyAlignment="1">
      <alignment horizontal="right" vertical="center"/>
    </xf>
    <xf numFmtId="173" fontId="25" fillId="3" borderId="49" xfId="10" applyNumberFormat="1" applyFont="1" applyFill="1" applyBorder="1" applyAlignment="1">
      <alignment horizontal="right" vertical="center"/>
    </xf>
    <xf numFmtId="173" fontId="23" fillId="3" borderId="41" xfId="10" applyNumberFormat="1" applyFont="1" applyFill="1" applyBorder="1" applyAlignment="1">
      <alignment horizontal="right" vertical="center"/>
    </xf>
    <xf numFmtId="164" fontId="22" fillId="3" borderId="41" xfId="1" applyNumberFormat="1" applyFont="1" applyFill="1" applyBorder="1" applyAlignment="1" applyProtection="1">
      <alignment vertical="center"/>
    </xf>
    <xf numFmtId="171" fontId="22" fillId="3" borderId="59" xfId="10" applyNumberFormat="1" applyFont="1" applyFill="1" applyBorder="1" applyAlignment="1">
      <alignment vertical="center"/>
    </xf>
    <xf numFmtId="171" fontId="22" fillId="3" borderId="60" xfId="10" applyNumberFormat="1" applyFont="1" applyFill="1" applyBorder="1" applyAlignment="1">
      <alignment horizontal="right" vertical="center"/>
    </xf>
    <xf numFmtId="43" fontId="15" fillId="3" borderId="40" xfId="1" applyFont="1" applyFill="1" applyBorder="1" applyAlignment="1">
      <alignment vertical="center"/>
    </xf>
    <xf numFmtId="177" fontId="22" fillId="3" borderId="41" xfId="1" applyNumberFormat="1" applyFont="1" applyFill="1" applyBorder="1" applyAlignment="1" applyProtection="1">
      <alignment vertical="center"/>
    </xf>
    <xf numFmtId="1" fontId="23" fillId="3" borderId="0" xfId="10" applyNumberFormat="1" applyFont="1" applyFill="1" applyAlignment="1">
      <alignment horizontal="right" vertical="center"/>
    </xf>
    <xf numFmtId="171" fontId="22" fillId="3" borderId="61" xfId="10" applyNumberFormat="1" applyFont="1" applyFill="1" applyBorder="1" applyAlignment="1">
      <alignment vertical="center"/>
    </xf>
    <xf numFmtId="171" fontId="22" fillId="3" borderId="62" xfId="10" applyNumberFormat="1" applyFont="1" applyFill="1" applyBorder="1" applyAlignment="1">
      <alignment horizontal="right" vertical="center"/>
    </xf>
    <xf numFmtId="0" fontId="5" fillId="3" borderId="12" xfId="3" applyFill="1" applyBorder="1" applyAlignment="1">
      <alignment vertical="center"/>
    </xf>
    <xf numFmtId="174" fontId="22" fillId="3" borderId="30" xfId="11" applyNumberFormat="1" applyFont="1" applyFill="1" applyBorder="1" applyAlignment="1" applyProtection="1">
      <alignment horizontal="right" vertical="center"/>
    </xf>
    <xf numFmtId="171" fontId="23" fillId="3" borderId="38" xfId="10" applyNumberFormat="1" applyFont="1" applyFill="1" applyBorder="1"/>
    <xf numFmtId="171" fontId="25" fillId="3" borderId="0" xfId="10" applyNumberFormat="1" applyFont="1" applyFill="1" applyAlignment="1">
      <alignment horizontal="right"/>
    </xf>
    <xf numFmtId="43" fontId="23" fillId="3" borderId="41" xfId="1" applyFont="1" applyFill="1" applyBorder="1" applyAlignment="1">
      <alignment horizontal="right" vertical="center"/>
    </xf>
    <xf numFmtId="179" fontId="15" fillId="3" borderId="40" xfId="1" applyNumberFormat="1" applyFont="1" applyFill="1" applyBorder="1" applyAlignment="1">
      <alignment vertical="center"/>
    </xf>
    <xf numFmtId="43" fontId="23" fillId="3" borderId="0" xfId="1" applyFont="1" applyFill="1" applyBorder="1" applyAlignment="1">
      <alignment horizontal="right" vertical="center"/>
    </xf>
    <xf numFmtId="43" fontId="23" fillId="3" borderId="0" xfId="1" applyFont="1" applyFill="1" applyBorder="1" applyAlignment="1" applyProtection="1">
      <alignment vertical="center"/>
    </xf>
    <xf numFmtId="43" fontId="22" fillId="3" borderId="41" xfId="1" applyFont="1" applyFill="1" applyBorder="1" applyAlignment="1">
      <alignment horizontal="right" vertical="center"/>
    </xf>
    <xf numFmtId="43" fontId="0" fillId="0" borderId="0" xfId="1" applyFont="1"/>
    <xf numFmtId="165" fontId="5" fillId="3" borderId="0" xfId="4" applyFont="1" applyFill="1" applyBorder="1" applyAlignment="1">
      <alignment horizontal="right" vertical="center"/>
    </xf>
    <xf numFmtId="43" fontId="5" fillId="3" borderId="0" xfId="3" applyNumberFormat="1" applyFill="1"/>
    <xf numFmtId="165" fontId="8" fillId="3" borderId="0" xfId="4" applyFont="1" applyFill="1" applyBorder="1" applyAlignment="1">
      <alignment horizontal="center" vertical="center"/>
    </xf>
    <xf numFmtId="164" fontId="5" fillId="3" borderId="0" xfId="1" applyNumberFormat="1" applyFont="1" applyFill="1" applyBorder="1" applyAlignment="1">
      <alignment horizontal="center" vertical="center"/>
    </xf>
    <xf numFmtId="0" fontId="8" fillId="3" borderId="0" xfId="3" applyFont="1" applyFill="1" applyAlignment="1">
      <alignment horizontal="center" vertical="center"/>
    </xf>
    <xf numFmtId="0" fontId="9" fillId="3" borderId="0" xfId="5" applyFont="1" applyFill="1" applyAlignment="1">
      <alignment horizontal="left"/>
    </xf>
    <xf numFmtId="165" fontId="9" fillId="3" borderId="0" xfId="4" applyFont="1" applyFill="1" applyBorder="1" applyAlignment="1">
      <alignment horizontal="right"/>
    </xf>
    <xf numFmtId="165" fontId="8" fillId="3" borderId="12" xfId="5" applyNumberFormat="1" applyFont="1" applyFill="1" applyBorder="1" applyAlignment="1">
      <alignment horizontal="right"/>
    </xf>
    <xf numFmtId="4" fontId="8" fillId="3" borderId="12" xfId="5" applyNumberFormat="1" applyFont="1" applyFill="1" applyBorder="1" applyAlignment="1">
      <alignment horizontal="right"/>
    </xf>
    <xf numFmtId="0" fontId="22" fillId="0" borderId="0" xfId="14" applyFont="1" applyAlignment="1">
      <alignment horizontal="left" vertical="center"/>
    </xf>
    <xf numFmtId="0" fontId="15" fillId="0" borderId="0" xfId="14" applyFont="1" applyAlignment="1">
      <alignment vertical="center"/>
    </xf>
    <xf numFmtId="0" fontId="5" fillId="0" borderId="0" xfId="14"/>
    <xf numFmtId="0" fontId="15" fillId="0" borderId="0" xfId="14" applyFont="1" applyAlignment="1">
      <alignment horizontal="left" vertical="center" wrapText="1"/>
    </xf>
    <xf numFmtId="17" fontId="15" fillId="0" borderId="0" xfId="14" applyNumberFormat="1" applyFont="1" applyAlignment="1">
      <alignment horizontal="left" vertical="center"/>
    </xf>
    <xf numFmtId="0" fontId="5" fillId="0" borderId="38" xfId="14" applyBorder="1" applyAlignment="1">
      <alignment horizontal="center" vertical="center"/>
    </xf>
    <xf numFmtId="0" fontId="5" fillId="0" borderId="39" xfId="14" applyBorder="1" applyAlignment="1">
      <alignment horizontal="center" vertical="center"/>
    </xf>
    <xf numFmtId="0" fontId="5" fillId="0" borderId="57" xfId="14" applyBorder="1" applyAlignment="1">
      <alignment horizontal="center" vertical="center"/>
    </xf>
    <xf numFmtId="0" fontId="5" fillId="0" borderId="58" xfId="14" applyBorder="1" applyAlignment="1">
      <alignment horizontal="center" vertical="center"/>
    </xf>
    <xf numFmtId="0" fontId="30" fillId="0" borderId="67" xfId="14" applyFont="1" applyBorder="1" applyAlignment="1">
      <alignment horizontal="center"/>
    </xf>
    <xf numFmtId="0" fontId="30" fillId="0" borderId="89" xfId="14" applyFont="1" applyBorder="1" applyAlignment="1">
      <alignment horizontal="center"/>
    </xf>
    <xf numFmtId="0" fontId="30" fillId="0" borderId="66" xfId="14" applyFont="1" applyBorder="1" applyAlignment="1">
      <alignment horizontal="center"/>
    </xf>
    <xf numFmtId="0" fontId="30" fillId="0" borderId="67" xfId="14" applyFont="1" applyBorder="1"/>
    <xf numFmtId="0" fontId="30" fillId="0" borderId="72" xfId="14" applyFont="1" applyBorder="1" applyAlignment="1">
      <alignment horizontal="center"/>
    </xf>
    <xf numFmtId="0" fontId="30" fillId="0" borderId="90" xfId="14" applyFont="1" applyBorder="1" applyAlignment="1">
      <alignment horizontal="center"/>
    </xf>
    <xf numFmtId="0" fontId="30" fillId="0" borderId="71" xfId="14" applyFont="1" applyBorder="1" applyAlignment="1">
      <alignment horizontal="center"/>
    </xf>
    <xf numFmtId="0" fontId="31" fillId="0" borderId="73" xfId="14" applyFont="1" applyBorder="1" applyAlignment="1">
      <alignment horizontal="center"/>
    </xf>
    <xf numFmtId="4" fontId="31" fillId="0" borderId="77" xfId="14" applyNumberFormat="1" applyFont="1" applyBorder="1" applyAlignment="1">
      <alignment horizontal="center"/>
    </xf>
    <xf numFmtId="4" fontId="31" fillId="0" borderId="75" xfId="14" applyNumberFormat="1" applyFont="1" applyBorder="1" applyAlignment="1">
      <alignment horizontal="center"/>
    </xf>
    <xf numFmtId="4" fontId="28" fillId="0" borderId="76" xfId="14" applyNumberFormat="1" applyFont="1" applyBorder="1" applyAlignment="1">
      <alignment horizontal="center"/>
    </xf>
    <xf numFmtId="0" fontId="28" fillId="0" borderId="76" xfId="14" applyFont="1" applyBorder="1" applyAlignment="1">
      <alignment horizontal="center"/>
    </xf>
    <xf numFmtId="0" fontId="27" fillId="0" borderId="77" xfId="14" applyFont="1" applyBorder="1" applyAlignment="1">
      <alignment horizontal="center"/>
    </xf>
    <xf numFmtId="0" fontId="28" fillId="0" borderId="78" xfId="14" applyFont="1" applyBorder="1" applyAlignment="1">
      <alignment horizontal="center"/>
    </xf>
    <xf numFmtId="4" fontId="28" fillId="0" borderId="82" xfId="14" applyNumberFormat="1" applyFont="1" applyBorder="1" applyAlignment="1">
      <alignment horizontal="center"/>
    </xf>
    <xf numFmtId="4" fontId="28" fillId="0" borderId="80" xfId="14" applyNumberFormat="1" applyFont="1" applyBorder="1" applyAlignment="1">
      <alignment horizontal="center"/>
    </xf>
    <xf numFmtId="4" fontId="28" fillId="0" borderId="81" xfId="14" applyNumberFormat="1" applyFont="1" applyBorder="1" applyAlignment="1">
      <alignment horizontal="center"/>
    </xf>
    <xf numFmtId="0" fontId="28" fillId="0" borderId="81" xfId="14" applyFont="1" applyBorder="1" applyAlignment="1">
      <alignment horizontal="center"/>
    </xf>
    <xf numFmtId="0" fontId="27" fillId="0" borderId="82" xfId="14" applyFont="1" applyBorder="1" applyAlignment="1">
      <alignment horizontal="center"/>
    </xf>
    <xf numFmtId="1" fontId="28" fillId="0" borderId="79" xfId="14" applyNumberFormat="1" applyFont="1" applyBorder="1" applyAlignment="1">
      <alignment horizontal="left"/>
    </xf>
    <xf numFmtId="0" fontId="28" fillId="0" borderId="34" xfId="14" applyFont="1" applyBorder="1"/>
    <xf numFmtId="0" fontId="28" fillId="0" borderId="80" xfId="14" applyFont="1" applyBorder="1"/>
    <xf numFmtId="0" fontId="28" fillId="9" borderId="78" xfId="14" applyFont="1" applyFill="1" applyBorder="1" applyAlignment="1">
      <alignment horizontal="center"/>
    </xf>
    <xf numFmtId="4" fontId="28" fillId="9" borderId="82" xfId="14" applyNumberFormat="1" applyFont="1" applyFill="1" applyBorder="1" applyAlignment="1">
      <alignment horizontal="center"/>
    </xf>
    <xf numFmtId="4" fontId="31" fillId="9" borderId="80" xfId="14" applyNumberFormat="1" applyFont="1" applyFill="1" applyBorder="1" applyAlignment="1">
      <alignment horizontal="center"/>
    </xf>
    <xf numFmtId="4" fontId="28" fillId="9" borderId="81" xfId="14" applyNumberFormat="1" applyFont="1" applyFill="1" applyBorder="1" applyAlignment="1">
      <alignment horizontal="center"/>
    </xf>
    <xf numFmtId="0" fontId="28" fillId="9" borderId="81" xfId="14" applyFont="1" applyFill="1" applyBorder="1" applyAlignment="1">
      <alignment horizontal="center"/>
    </xf>
    <xf numFmtId="0" fontId="27" fillId="9" borderId="82" xfId="14" applyFont="1" applyFill="1" applyBorder="1" applyAlignment="1">
      <alignment horizontal="center"/>
    </xf>
    <xf numFmtId="0" fontId="31" fillId="0" borderId="78" xfId="14" applyFont="1" applyBorder="1" applyAlignment="1">
      <alignment horizontal="center"/>
    </xf>
    <xf numFmtId="4" fontId="31" fillId="0" borderId="82" xfId="14" applyNumberFormat="1" applyFont="1" applyBorder="1" applyAlignment="1">
      <alignment horizontal="center"/>
    </xf>
    <xf numFmtId="4" fontId="31" fillId="0" borderId="80" xfId="14" applyNumberFormat="1" applyFont="1" applyBorder="1" applyAlignment="1">
      <alignment horizontal="center"/>
    </xf>
    <xf numFmtId="0" fontId="32" fillId="9" borderId="78" xfId="14" applyFont="1" applyFill="1" applyBorder="1" applyAlignment="1">
      <alignment horizontal="center"/>
    </xf>
    <xf numFmtId="4" fontId="32" fillId="9" borderId="82" xfId="14" applyNumberFormat="1" applyFont="1" applyFill="1" applyBorder="1" applyAlignment="1">
      <alignment horizontal="center"/>
    </xf>
    <xf numFmtId="4" fontId="33" fillId="9" borderId="80" xfId="14" applyNumberFormat="1" applyFont="1" applyFill="1" applyBorder="1" applyAlignment="1">
      <alignment horizontal="center"/>
    </xf>
    <xf numFmtId="4" fontId="32" fillId="9" borderId="81" xfId="14" applyNumberFormat="1" applyFont="1" applyFill="1" applyBorder="1" applyAlignment="1">
      <alignment horizontal="center"/>
    </xf>
    <xf numFmtId="0" fontId="32" fillId="9" borderId="81" xfId="14" applyFont="1" applyFill="1" applyBorder="1" applyAlignment="1">
      <alignment horizontal="center"/>
    </xf>
    <xf numFmtId="0" fontId="34" fillId="9" borderId="82" xfId="14" applyFont="1" applyFill="1" applyBorder="1" applyAlignment="1">
      <alignment horizontal="center"/>
    </xf>
    <xf numFmtId="165" fontId="28" fillId="0" borderId="81" xfId="14" applyNumberFormat="1" applyFont="1" applyBorder="1" applyAlignment="1">
      <alignment horizontal="center"/>
    </xf>
    <xf numFmtId="4" fontId="28" fillId="10" borderId="82" xfId="14" applyNumberFormat="1" applyFont="1" applyFill="1" applyBorder="1" applyAlignment="1">
      <alignment horizontal="center"/>
    </xf>
    <xf numFmtId="4" fontId="28" fillId="0" borderId="82" xfId="14" applyNumberFormat="1" applyFont="1" applyBorder="1" applyAlignment="1">
      <alignment horizontal="right"/>
    </xf>
    <xf numFmtId="4" fontId="28" fillId="0" borderId="80" xfId="14" applyNumberFormat="1" applyFont="1" applyBorder="1" applyAlignment="1">
      <alignment horizontal="right"/>
    </xf>
    <xf numFmtId="4" fontId="28" fillId="0" borderId="81" xfId="14" applyNumberFormat="1" applyFont="1" applyBorder="1"/>
    <xf numFmtId="0" fontId="28" fillId="0" borderId="81" xfId="14" applyFont="1" applyBorder="1"/>
    <xf numFmtId="0" fontId="28" fillId="0" borderId="82" xfId="14" applyFont="1" applyBorder="1"/>
    <xf numFmtId="0" fontId="5" fillId="8" borderId="37" xfId="14" applyFill="1" applyBorder="1"/>
    <xf numFmtId="0" fontId="28" fillId="8" borderId="38" xfId="14" applyFont="1" applyFill="1" applyBorder="1"/>
    <xf numFmtId="0" fontId="5" fillId="8" borderId="38" xfId="14" applyFill="1" applyBorder="1"/>
    <xf numFmtId="0" fontId="28" fillId="8" borderId="39" xfId="14" applyFont="1" applyFill="1" applyBorder="1"/>
    <xf numFmtId="0" fontId="36" fillId="8" borderId="38" xfId="14" applyFont="1" applyFill="1" applyBorder="1"/>
    <xf numFmtId="0" fontId="37" fillId="8" borderId="38" xfId="14" applyFont="1" applyFill="1" applyBorder="1"/>
    <xf numFmtId="0" fontId="37" fillId="8" borderId="39" xfId="14" applyFont="1" applyFill="1" applyBorder="1"/>
    <xf numFmtId="0" fontId="5" fillId="8" borderId="40" xfId="14" applyFill="1" applyBorder="1"/>
    <xf numFmtId="0" fontId="35" fillId="8" borderId="0" xfId="14" applyFont="1" applyFill="1" applyAlignment="1">
      <alignment vertical="center" wrapText="1"/>
    </xf>
    <xf numFmtId="0" fontId="28" fillId="8" borderId="0" xfId="14" applyFont="1" applyFill="1"/>
    <xf numFmtId="0" fontId="28" fillId="8" borderId="41" xfId="14" applyFont="1" applyFill="1" applyBorder="1"/>
    <xf numFmtId="0" fontId="36" fillId="8" borderId="0" xfId="14" applyFont="1" applyFill="1"/>
    <xf numFmtId="4" fontId="37" fillId="8" borderId="0" xfId="14" applyNumberFormat="1" applyFont="1" applyFill="1"/>
    <xf numFmtId="0" fontId="37" fillId="8" borderId="0" xfId="14" applyFont="1" applyFill="1"/>
    <xf numFmtId="0" fontId="37" fillId="8" borderId="41" xfId="14" applyFont="1" applyFill="1" applyBorder="1"/>
    <xf numFmtId="0" fontId="5" fillId="8" borderId="0" xfId="14" applyFill="1"/>
    <xf numFmtId="0" fontId="35" fillId="8" borderId="41" xfId="14" applyFont="1" applyFill="1" applyBorder="1"/>
    <xf numFmtId="40" fontId="37" fillId="8" borderId="0" xfId="14" applyNumberFormat="1" applyFont="1" applyFill="1"/>
    <xf numFmtId="0" fontId="5" fillId="8" borderId="56" xfId="14" applyFill="1" applyBorder="1"/>
    <xf numFmtId="0" fontId="36" fillId="8" borderId="57" xfId="14" applyFont="1" applyFill="1" applyBorder="1"/>
    <xf numFmtId="40" fontId="37" fillId="8" borderId="57" xfId="14" applyNumberFormat="1" applyFont="1" applyFill="1" applyBorder="1"/>
    <xf numFmtId="0" fontId="37" fillId="8" borderId="57" xfId="14" applyFont="1" applyFill="1" applyBorder="1"/>
    <xf numFmtId="0" fontId="37" fillId="8" borderId="58" xfId="14" applyFont="1" applyFill="1" applyBorder="1"/>
    <xf numFmtId="0" fontId="5" fillId="0" borderId="0" xfId="14" quotePrefix="1"/>
    <xf numFmtId="0" fontId="4" fillId="0" borderId="7" xfId="3" applyFont="1" applyBorder="1" applyAlignment="1">
      <alignment vertical="center"/>
    </xf>
    <xf numFmtId="0" fontId="4" fillId="0" borderId="0" xfId="3" applyFont="1" applyAlignment="1">
      <alignment horizontal="center" vertical="center"/>
    </xf>
    <xf numFmtId="0" fontId="29" fillId="8" borderId="0" xfId="14" applyFont="1" applyFill="1" applyAlignment="1">
      <alignment horizontal="center" vertical="center"/>
    </xf>
    <xf numFmtId="0" fontId="29" fillId="8" borderId="41" xfId="14" applyFont="1" applyFill="1" applyBorder="1" applyAlignment="1">
      <alignment horizontal="center" vertical="center"/>
    </xf>
    <xf numFmtId="0" fontId="29" fillId="8" borderId="57" xfId="14" applyFont="1" applyFill="1" applyBorder="1" applyAlignment="1">
      <alignment horizontal="center" vertical="center"/>
    </xf>
    <xf numFmtId="0" fontId="29" fillId="8" borderId="58" xfId="14" applyFont="1" applyFill="1" applyBorder="1" applyAlignment="1">
      <alignment horizontal="center" vertical="center"/>
    </xf>
    <xf numFmtId="10" fontId="5" fillId="0" borderId="0" xfId="14" applyNumberFormat="1"/>
    <xf numFmtId="0" fontId="5" fillId="3" borderId="12" xfId="3" applyFill="1" applyBorder="1" applyAlignment="1">
      <alignment horizontal="center" vertical="center" wrapText="1"/>
    </xf>
    <xf numFmtId="0" fontId="0" fillId="3" borderId="0" xfId="0" applyFill="1" applyAlignment="1">
      <alignment vertical="center"/>
    </xf>
    <xf numFmtId="0" fontId="0" fillId="3" borderId="12" xfId="0" applyFill="1" applyBorder="1" applyAlignment="1">
      <alignment horizontal="center" vertical="center"/>
    </xf>
    <xf numFmtId="0" fontId="0" fillId="3" borderId="12" xfId="0" applyFill="1" applyBorder="1" applyAlignment="1">
      <alignment vertical="center" wrapText="1"/>
    </xf>
    <xf numFmtId="43" fontId="0" fillId="3" borderId="0" xfId="0" applyNumberFormat="1" applyFill="1" applyAlignment="1">
      <alignment vertical="center"/>
    </xf>
    <xf numFmtId="0" fontId="0" fillId="0" borderId="12" xfId="0" applyBorder="1" applyAlignment="1">
      <alignment vertical="center" wrapText="1"/>
    </xf>
    <xf numFmtId="43" fontId="39" fillId="2" borderId="12" xfId="1" applyFont="1" applyFill="1" applyBorder="1" applyAlignment="1">
      <alignment horizontal="center" vertical="center" wrapText="1"/>
    </xf>
    <xf numFmtId="0" fontId="39" fillId="2" borderId="12" xfId="0" applyFont="1" applyFill="1" applyBorder="1" applyAlignment="1">
      <alignment horizontal="center" vertical="center" wrapText="1"/>
    </xf>
    <xf numFmtId="164" fontId="39" fillId="2" borderId="12" xfId="1" applyNumberFormat="1" applyFont="1" applyFill="1" applyBorder="1" applyAlignment="1">
      <alignment horizontal="center" vertical="center" wrapText="1"/>
    </xf>
    <xf numFmtId="17" fontId="2" fillId="0" borderId="0" xfId="0" applyNumberFormat="1" applyFont="1" applyAlignment="1">
      <alignment horizontal="center" vertical="center"/>
    </xf>
    <xf numFmtId="0" fontId="2" fillId="0" borderId="1" xfId="0" applyFont="1" applyBorder="1" applyAlignment="1">
      <alignment horizontal="left" vertical="center"/>
    </xf>
    <xf numFmtId="164" fontId="0" fillId="0" borderId="12" xfId="1" applyNumberFormat="1" applyFont="1" applyBorder="1" applyAlignment="1">
      <alignment vertical="center"/>
    </xf>
    <xf numFmtId="43" fontId="0" fillId="0" borderId="12" xfId="1" applyFont="1" applyBorder="1" applyAlignment="1">
      <alignment vertical="center"/>
    </xf>
    <xf numFmtId="0" fontId="2" fillId="5" borderId="12" xfId="0" applyFont="1" applyFill="1" applyBorder="1" applyAlignment="1">
      <alignment horizontal="center" vertical="center"/>
    </xf>
    <xf numFmtId="43" fontId="0" fillId="5" borderId="12" xfId="1" applyFont="1" applyFill="1" applyBorder="1" applyAlignment="1">
      <alignment vertical="center"/>
    </xf>
    <xf numFmtId="43" fontId="2" fillId="5" borderId="12" xfId="1" applyFont="1" applyFill="1" applyBorder="1" applyAlignment="1">
      <alignment vertical="center"/>
    </xf>
    <xf numFmtId="0" fontId="2" fillId="0" borderId="12" xfId="0" applyFont="1" applyBorder="1" applyAlignment="1">
      <alignment horizontal="center" vertical="center"/>
    </xf>
    <xf numFmtId="43" fontId="2" fillId="0" borderId="12" xfId="1" applyFont="1" applyBorder="1" applyAlignment="1">
      <alignment vertical="center"/>
    </xf>
    <xf numFmtId="43" fontId="0" fillId="3" borderId="12" xfId="1" applyFont="1" applyFill="1" applyBorder="1" applyAlignment="1">
      <alignment vertical="center"/>
    </xf>
    <xf numFmtId="0" fontId="0" fillId="5" borderId="12" xfId="0" applyFill="1" applyBorder="1" applyAlignment="1">
      <alignment horizontal="center" vertical="center"/>
    </xf>
    <xf numFmtId="164" fontId="0" fillId="0" borderId="12" xfId="1" applyNumberFormat="1" applyFont="1" applyBorder="1" applyAlignment="1">
      <alignment horizontal="center" vertical="center"/>
    </xf>
    <xf numFmtId="183" fontId="0" fillId="5" borderId="12" xfId="1" applyNumberFormat="1" applyFont="1" applyFill="1" applyBorder="1" applyAlignment="1">
      <alignment horizontal="center" vertical="center"/>
    </xf>
    <xf numFmtId="183" fontId="0" fillId="0" borderId="12" xfId="1" applyNumberFormat="1" applyFont="1" applyBorder="1" applyAlignment="1">
      <alignment horizontal="center" vertical="center"/>
    </xf>
    <xf numFmtId="0" fontId="40" fillId="0" borderId="0" xfId="0" applyFont="1" applyAlignment="1">
      <alignment vertical="center"/>
    </xf>
    <xf numFmtId="43" fontId="40" fillId="0" borderId="0" xfId="0" applyNumberFormat="1" applyFont="1" applyAlignment="1">
      <alignment vertical="center"/>
    </xf>
    <xf numFmtId="0" fontId="39" fillId="0" borderId="9" xfId="0" applyFont="1" applyBorder="1" applyAlignment="1">
      <alignment vertical="center"/>
    </xf>
    <xf numFmtId="43" fontId="39" fillId="0" borderId="12" xfId="1" applyFont="1" applyFill="1" applyBorder="1" applyAlignment="1">
      <alignment vertical="center"/>
    </xf>
    <xf numFmtId="173" fontId="5" fillId="3" borderId="12" xfId="4" applyNumberFormat="1" applyFont="1" applyFill="1" applyBorder="1" applyAlignment="1">
      <alignment horizontal="center" vertical="center"/>
    </xf>
    <xf numFmtId="0" fontId="5" fillId="6" borderId="1" xfId="3" applyFill="1" applyBorder="1" applyAlignment="1">
      <alignment vertical="center"/>
    </xf>
    <xf numFmtId="0" fontId="5" fillId="0" borderId="0" xfId="3" applyAlignment="1">
      <alignment vertical="center"/>
    </xf>
    <xf numFmtId="0" fontId="8" fillId="3" borderId="9" xfId="3" applyFont="1" applyFill="1" applyBorder="1" applyAlignment="1">
      <alignment vertical="center"/>
    </xf>
    <xf numFmtId="0" fontId="8" fillId="3" borderId="10" xfId="3" applyFont="1" applyFill="1" applyBorder="1" applyAlignment="1">
      <alignment vertical="center"/>
    </xf>
    <xf numFmtId="0" fontId="8" fillId="3" borderId="10" xfId="3" applyFont="1" applyFill="1" applyBorder="1" applyAlignment="1">
      <alignment horizontal="center" vertical="center"/>
    </xf>
    <xf numFmtId="0" fontId="8" fillId="3" borderId="6" xfId="3" quotePrefix="1" applyFont="1" applyFill="1" applyBorder="1" applyAlignment="1">
      <alignment vertical="center"/>
    </xf>
    <xf numFmtId="0" fontId="8" fillId="3" borderId="7" xfId="3" quotePrefix="1" applyFont="1" applyFill="1" applyBorder="1" applyAlignment="1">
      <alignment vertical="center"/>
    </xf>
    <xf numFmtId="0" fontId="8" fillId="3" borderId="7" xfId="3" quotePrefix="1" applyFont="1" applyFill="1" applyBorder="1" applyAlignment="1">
      <alignment horizontal="center" vertical="center"/>
    </xf>
    <xf numFmtId="0" fontId="8" fillId="3" borderId="22" xfId="3" applyFont="1" applyFill="1" applyBorder="1" applyAlignment="1">
      <alignment vertical="center"/>
    </xf>
    <xf numFmtId="0" fontId="8" fillId="3" borderId="22" xfId="3" applyFont="1" applyFill="1" applyBorder="1" applyAlignment="1">
      <alignment horizontal="center" vertical="center"/>
    </xf>
    <xf numFmtId="0" fontId="5" fillId="0" borderId="0" xfId="3" applyAlignment="1">
      <alignment horizontal="center" vertical="center"/>
    </xf>
    <xf numFmtId="0" fontId="5" fillId="3" borderId="0" xfId="3" applyFill="1" applyAlignment="1">
      <alignment horizontal="center" vertical="center"/>
    </xf>
    <xf numFmtId="0" fontId="5" fillId="3" borderId="0" xfId="3" applyFill="1" applyAlignment="1">
      <alignment vertical="center"/>
    </xf>
    <xf numFmtId="0" fontId="5" fillId="3" borderId="12" xfId="3" applyFill="1" applyBorder="1" applyAlignment="1">
      <alignment horizontal="right" vertical="center"/>
    </xf>
    <xf numFmtId="4" fontId="5" fillId="3" borderId="12" xfId="3" applyNumberFormat="1" applyFill="1" applyBorder="1" applyAlignment="1">
      <alignment horizontal="center" vertical="center" wrapText="1"/>
    </xf>
    <xf numFmtId="4" fontId="5" fillId="3" borderId="12" xfId="4" applyNumberFormat="1" applyFont="1" applyFill="1" applyBorder="1" applyAlignment="1">
      <alignment horizontal="center" vertical="center"/>
    </xf>
    <xf numFmtId="4" fontId="8" fillId="3" borderId="10" xfId="3" applyNumberFormat="1" applyFont="1" applyFill="1" applyBorder="1" applyAlignment="1">
      <alignment horizontal="center" vertical="center"/>
    </xf>
    <xf numFmtId="4" fontId="5" fillId="3" borderId="12" xfId="3" applyNumberFormat="1" applyFill="1" applyBorder="1" applyAlignment="1">
      <alignment horizontal="center" vertical="center"/>
    </xf>
    <xf numFmtId="4" fontId="8" fillId="3" borderId="7" xfId="3" quotePrefix="1" applyNumberFormat="1" applyFont="1" applyFill="1" applyBorder="1" applyAlignment="1">
      <alignment horizontal="center" vertical="center"/>
    </xf>
    <xf numFmtId="4" fontId="8" fillId="3" borderId="22" xfId="3" applyNumberFormat="1" applyFont="1" applyFill="1" applyBorder="1" applyAlignment="1">
      <alignment horizontal="center" vertical="center"/>
    </xf>
    <xf numFmtId="4" fontId="5" fillId="0" borderId="0" xfId="3" applyNumberFormat="1" applyAlignment="1">
      <alignment horizontal="center" vertical="center"/>
    </xf>
    <xf numFmtId="4" fontId="5" fillId="3" borderId="0" xfId="3" applyNumberFormat="1" applyFill="1" applyAlignment="1">
      <alignment horizontal="center" vertical="center"/>
    </xf>
    <xf numFmtId="4" fontId="8" fillId="3" borderId="8" xfId="3" quotePrefix="1" applyNumberFormat="1" applyFont="1" applyFill="1" applyBorder="1" applyAlignment="1">
      <alignment horizontal="center" vertical="center"/>
    </xf>
    <xf numFmtId="4" fontId="8" fillId="3" borderId="11" xfId="3" applyNumberFormat="1" applyFont="1" applyFill="1" applyBorder="1" applyAlignment="1">
      <alignment horizontal="center" vertical="center"/>
    </xf>
    <xf numFmtId="4" fontId="8" fillId="3" borderId="12" xfId="3" applyNumberFormat="1" applyFont="1" applyFill="1" applyBorder="1" applyAlignment="1">
      <alignment horizontal="center" vertical="center"/>
    </xf>
    <xf numFmtId="4" fontId="8" fillId="3" borderId="0" xfId="3" applyNumberFormat="1" applyFont="1" applyFill="1" applyAlignment="1">
      <alignment horizontal="center" vertical="center"/>
    </xf>
    <xf numFmtId="0" fontId="5" fillId="0" borderId="12" xfId="3" applyBorder="1" applyAlignment="1">
      <alignment vertical="center"/>
    </xf>
    <xf numFmtId="0" fontId="2" fillId="5" borderId="12" xfId="0" applyFont="1" applyFill="1" applyBorder="1" applyAlignment="1">
      <alignment vertical="center" wrapText="1"/>
    </xf>
    <xf numFmtId="0" fontId="2" fillId="0" borderId="12" xfId="0" applyFont="1" applyBorder="1" applyAlignment="1">
      <alignment vertical="center" wrapText="1"/>
    </xf>
    <xf numFmtId="10" fontId="0" fillId="0" borderId="12" xfId="2" applyNumberFormat="1" applyFont="1" applyBorder="1" applyAlignment="1">
      <alignment horizontal="center" vertical="center"/>
    </xf>
    <xf numFmtId="10" fontId="0" fillId="0" borderId="0" xfId="2" applyNumberFormat="1" applyFont="1" applyAlignment="1">
      <alignment horizontal="center" vertical="center"/>
    </xf>
    <xf numFmtId="10" fontId="0" fillId="0" borderId="2" xfId="2" applyNumberFormat="1" applyFont="1" applyBorder="1" applyAlignment="1">
      <alignment horizontal="center" vertical="center"/>
    </xf>
    <xf numFmtId="10" fontId="0" fillId="0" borderId="0" xfId="2" applyNumberFormat="1" applyFont="1" applyBorder="1" applyAlignment="1">
      <alignment horizontal="center" vertical="center"/>
    </xf>
    <xf numFmtId="10" fontId="0" fillId="0" borderId="7" xfId="2" applyNumberFormat="1" applyFont="1" applyBorder="1" applyAlignment="1">
      <alignment horizontal="center" vertical="center"/>
    </xf>
    <xf numFmtId="10" fontId="39" fillId="2" borderId="12" xfId="2" applyNumberFormat="1" applyFont="1" applyFill="1" applyBorder="1" applyAlignment="1">
      <alignment horizontal="center" vertical="center" wrapText="1"/>
    </xf>
    <xf numFmtId="10" fontId="0" fillId="5" borderId="12" xfId="2" applyNumberFormat="1" applyFont="1" applyFill="1" applyBorder="1" applyAlignment="1">
      <alignment horizontal="center" vertical="center"/>
    </xf>
    <xf numFmtId="10" fontId="2" fillId="5" borderId="12" xfId="2" applyNumberFormat="1" applyFont="1" applyFill="1" applyBorder="1" applyAlignment="1">
      <alignment horizontal="center" vertical="center"/>
    </xf>
    <xf numFmtId="10" fontId="0" fillId="0" borderId="0" xfId="2" applyNumberFormat="1" applyFont="1" applyBorder="1" applyAlignment="1">
      <alignment horizontal="center" vertical="center" wrapText="1"/>
    </xf>
    <xf numFmtId="0" fontId="5" fillId="3" borderId="94" xfId="14" applyFill="1" applyBorder="1" applyAlignment="1">
      <alignment horizontal="center"/>
    </xf>
    <xf numFmtId="0" fontId="5" fillId="3" borderId="94" xfId="14" applyFill="1" applyBorder="1" applyAlignment="1">
      <alignment horizontal="center" vertical="center"/>
    </xf>
    <xf numFmtId="0" fontId="20" fillId="3" borderId="95" xfId="14" applyFont="1" applyFill="1" applyBorder="1" applyAlignment="1">
      <alignment horizontal="center" vertical="center"/>
    </xf>
    <xf numFmtId="0" fontId="20" fillId="3" borderId="9" xfId="14" applyFont="1" applyFill="1" applyBorder="1" applyAlignment="1">
      <alignment horizontal="center" vertical="center"/>
    </xf>
    <xf numFmtId="0" fontId="20" fillId="3" borderId="94" xfId="14" applyFont="1" applyFill="1" applyBorder="1" applyAlignment="1">
      <alignment horizontal="center" vertical="center" wrapText="1"/>
    </xf>
    <xf numFmtId="165" fontId="15" fillId="3" borderId="99" xfId="4" applyFont="1" applyFill="1" applyBorder="1" applyAlignment="1"/>
    <xf numFmtId="185" fontId="20" fillId="3" borderId="94" xfId="4" applyNumberFormat="1" applyFont="1" applyFill="1" applyBorder="1" applyAlignment="1">
      <alignment horizontal="right" vertical="center"/>
    </xf>
    <xf numFmtId="165" fontId="20" fillId="3" borderId="94" xfId="4" applyFont="1" applyFill="1" applyBorder="1" applyAlignment="1">
      <alignment vertical="center"/>
    </xf>
    <xf numFmtId="0" fontId="12" fillId="3" borderId="95" xfId="14" applyFont="1" applyFill="1" applyBorder="1" applyAlignment="1">
      <alignment horizontal="left" vertical="center"/>
    </xf>
    <xf numFmtId="0" fontId="12" fillId="3" borderId="10" xfId="14" applyFont="1" applyFill="1" applyBorder="1" applyAlignment="1">
      <alignment horizontal="left" vertical="center"/>
    </xf>
    <xf numFmtId="165" fontId="20" fillId="3" borderId="103" xfId="4" applyFont="1" applyFill="1" applyBorder="1" applyAlignment="1">
      <alignment vertical="center"/>
    </xf>
    <xf numFmtId="0" fontId="41" fillId="0" borderId="0" xfId="14" applyFont="1" applyAlignment="1">
      <alignment horizontal="left" vertical="center"/>
    </xf>
    <xf numFmtId="0" fontId="20" fillId="3" borderId="103" xfId="14" applyFont="1" applyFill="1" applyBorder="1" applyAlignment="1">
      <alignment vertical="center"/>
    </xf>
    <xf numFmtId="0" fontId="8" fillId="0" borderId="12" xfId="14" applyFont="1" applyBorder="1" applyAlignment="1">
      <alignment horizontal="center" vertical="center"/>
    </xf>
    <xf numFmtId="4" fontId="5" fillId="0" borderId="0" xfId="14" applyNumberFormat="1"/>
    <xf numFmtId="0" fontId="16" fillId="11" borderId="10" xfId="14" applyFont="1" applyFill="1" applyBorder="1" applyAlignment="1">
      <alignment horizontal="center" vertical="center"/>
    </xf>
    <xf numFmtId="0" fontId="16" fillId="11" borderId="11" xfId="14" applyFont="1" applyFill="1" applyBorder="1" applyAlignment="1">
      <alignment horizontal="center" vertical="center"/>
    </xf>
    <xf numFmtId="0" fontId="16" fillId="11" borderId="9" xfId="14" applyFont="1" applyFill="1" applyBorder="1" applyAlignment="1">
      <alignment horizontal="center" vertical="center"/>
    </xf>
    <xf numFmtId="184" fontId="5" fillId="0" borderId="0" xfId="14" applyNumberFormat="1"/>
    <xf numFmtId="0" fontId="16" fillId="3" borderId="10" xfId="14" applyFont="1" applyFill="1" applyBorder="1" applyAlignment="1">
      <alignment horizontal="center" vertical="center"/>
    </xf>
    <xf numFmtId="0" fontId="16" fillId="3" borderId="9" xfId="14" applyFont="1" applyFill="1" applyBorder="1" applyAlignment="1">
      <alignment horizontal="center" vertical="center"/>
    </xf>
    <xf numFmtId="0" fontId="16" fillId="3" borderId="11" xfId="14" applyFont="1" applyFill="1" applyBorder="1" applyAlignment="1">
      <alignment horizontal="center" vertical="center"/>
    </xf>
    <xf numFmtId="186" fontId="16" fillId="3" borderId="9" xfId="14" applyNumberFormat="1" applyFont="1" applyFill="1" applyBorder="1" applyAlignment="1">
      <alignment horizontal="center" vertical="center"/>
    </xf>
    <xf numFmtId="186" fontId="16" fillId="3" borderId="10" xfId="14" applyNumberFormat="1" applyFont="1" applyFill="1" applyBorder="1" applyAlignment="1">
      <alignment horizontal="center" vertical="center"/>
    </xf>
    <xf numFmtId="39" fontId="16" fillId="12" borderId="12" xfId="14" applyNumberFormat="1" applyFont="1" applyFill="1" applyBorder="1" applyAlignment="1">
      <alignment horizontal="center" vertical="center"/>
    </xf>
    <xf numFmtId="39" fontId="5" fillId="0" borderId="0" xfId="14" applyNumberFormat="1"/>
    <xf numFmtId="43" fontId="5" fillId="0" borderId="0" xfId="14" applyNumberFormat="1"/>
    <xf numFmtId="0" fontId="42" fillId="0" borderId="0" xfId="14" applyFont="1" applyAlignment="1">
      <alignment horizontal="center" vertical="center"/>
    </xf>
    <xf numFmtId="0" fontId="14" fillId="0" borderId="0" xfId="14" applyFont="1" applyAlignment="1">
      <alignment horizontal="center" vertical="center"/>
    </xf>
    <xf numFmtId="9" fontId="16" fillId="0" borderId="12" xfId="2" applyFont="1" applyBorder="1" applyAlignment="1">
      <alignment horizontal="center" vertical="center"/>
    </xf>
    <xf numFmtId="43" fontId="5" fillId="0" borderId="0" xfId="1" applyFont="1"/>
    <xf numFmtId="4" fontId="15" fillId="3" borderId="99" xfId="14" applyNumberFormat="1" applyFont="1" applyFill="1" applyBorder="1"/>
    <xf numFmtId="4" fontId="15" fillId="3" borderId="101" xfId="14" applyNumberFormat="1" applyFont="1" applyFill="1" applyBorder="1"/>
    <xf numFmtId="4" fontId="15" fillId="3" borderId="97" xfId="14" applyNumberFormat="1" applyFont="1" applyFill="1" applyBorder="1"/>
    <xf numFmtId="165" fontId="15" fillId="3" borderId="97" xfId="4" applyFont="1" applyFill="1" applyBorder="1" applyAlignment="1"/>
    <xf numFmtId="4" fontId="22" fillId="3" borderId="99" xfId="14" applyNumberFormat="1" applyFont="1" applyFill="1" applyBorder="1"/>
    <xf numFmtId="188" fontId="0" fillId="0" borderId="0" xfId="2" applyNumberFormat="1" applyFont="1" applyAlignment="1">
      <alignment vertical="center"/>
    </xf>
    <xf numFmtId="188" fontId="0" fillId="0" borderId="0" xfId="2" applyNumberFormat="1" applyFont="1" applyAlignment="1">
      <alignment vertical="center" wrapText="1"/>
    </xf>
    <xf numFmtId="188" fontId="0" fillId="5" borderId="12" xfId="2" applyNumberFormat="1" applyFont="1" applyFill="1" applyBorder="1" applyAlignment="1">
      <alignment vertical="center"/>
    </xf>
    <xf numFmtId="188" fontId="2" fillId="5" borderId="12" xfId="2" applyNumberFormat="1" applyFont="1" applyFill="1" applyBorder="1" applyAlignment="1">
      <alignment vertical="center"/>
    </xf>
    <xf numFmtId="188" fontId="0" fillId="0" borderId="12" xfId="2" applyNumberFormat="1" applyFont="1" applyBorder="1" applyAlignment="1">
      <alignment vertical="center"/>
    </xf>
    <xf numFmtId="188" fontId="2" fillId="0" borderId="12" xfId="2" applyNumberFormat="1" applyFont="1" applyBorder="1" applyAlignment="1">
      <alignment vertical="center"/>
    </xf>
    <xf numFmtId="188" fontId="0" fillId="3" borderId="12" xfId="2" applyNumberFormat="1" applyFont="1" applyFill="1" applyBorder="1" applyAlignment="1">
      <alignment vertical="center"/>
    </xf>
    <xf numFmtId="188" fontId="40" fillId="0" borderId="0" xfId="2" applyNumberFormat="1" applyFont="1" applyAlignment="1">
      <alignment vertical="center"/>
    </xf>
    <xf numFmtId="4" fontId="45" fillId="3" borderId="22" xfId="4" applyNumberFormat="1" applyFont="1" applyFill="1" applyBorder="1" applyAlignment="1" applyProtection="1">
      <alignment vertical="center" wrapText="1"/>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1" xfId="0" applyBorder="1" applyAlignment="1">
      <alignment horizontal="right" vertical="center"/>
    </xf>
    <xf numFmtId="0" fontId="0" fillId="0" borderId="2" xfId="0" applyBorder="1" applyAlignment="1">
      <alignment vertical="center"/>
    </xf>
    <xf numFmtId="0" fontId="0" fillId="0" borderId="2" xfId="0" applyBorder="1" applyAlignment="1">
      <alignment horizontal="center" vertical="center"/>
    </xf>
    <xf numFmtId="0" fontId="0" fillId="0" borderId="3" xfId="0" applyBorder="1" applyAlignment="1">
      <alignment vertical="center"/>
    </xf>
    <xf numFmtId="0" fontId="0" fillId="0" borderId="4" xfId="0" applyBorder="1" applyAlignment="1">
      <alignment horizontal="right" vertical="center"/>
    </xf>
    <xf numFmtId="0" fontId="0" fillId="0" borderId="4" xfId="0" applyBorder="1" applyAlignment="1">
      <alignment vertical="center"/>
    </xf>
    <xf numFmtId="0" fontId="0" fillId="0" borderId="5" xfId="0" applyBorder="1" applyAlignment="1">
      <alignment vertical="center"/>
    </xf>
    <xf numFmtId="0" fontId="0" fillId="0" borderId="4" xfId="0" applyBorder="1" applyAlignment="1">
      <alignment horizontal="right" vertical="center" wrapText="1"/>
    </xf>
    <xf numFmtId="0" fontId="0" fillId="0" borderId="0" xfId="0" applyAlignment="1">
      <alignment horizontal="center" vertical="center" wrapText="1"/>
    </xf>
    <xf numFmtId="0" fontId="0" fillId="0" borderId="7" xfId="0" applyBorder="1" applyAlignment="1">
      <alignment vertical="center"/>
    </xf>
    <xf numFmtId="0" fontId="0" fillId="0" borderId="7" xfId="0" applyBorder="1" applyAlignment="1">
      <alignment horizontal="center" vertical="center"/>
    </xf>
    <xf numFmtId="43" fontId="0" fillId="0" borderId="4" xfId="1" applyFont="1"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vertical="center"/>
    </xf>
    <xf numFmtId="0" fontId="2" fillId="5" borderId="12" xfId="0" applyFont="1" applyFill="1" applyBorder="1" applyAlignment="1">
      <alignment vertical="center"/>
    </xf>
    <xf numFmtId="0" fontId="46" fillId="0" borderId="12" xfId="3" applyFont="1" applyBorder="1" applyAlignment="1">
      <alignment horizontal="center" vertical="center"/>
    </xf>
    <xf numFmtId="178" fontId="0" fillId="0" borderId="0" xfId="0" applyNumberFormat="1" applyAlignment="1">
      <alignment vertical="center"/>
    </xf>
    <xf numFmtId="0" fontId="0" fillId="7" borderId="0" xfId="0" applyFill="1" applyAlignment="1">
      <alignment vertical="center"/>
    </xf>
    <xf numFmtId="0" fontId="0" fillId="0" borderId="12" xfId="0" applyBorder="1" applyAlignment="1">
      <alignment horizontal="right" vertical="center" wrapText="1"/>
    </xf>
    <xf numFmtId="43" fontId="0" fillId="0" borderId="0" xfId="0" applyNumberFormat="1" applyAlignment="1">
      <alignment vertical="center"/>
    </xf>
    <xf numFmtId="0" fontId="0" fillId="5" borderId="0" xfId="0" applyFill="1" applyAlignment="1">
      <alignment vertical="center"/>
    </xf>
    <xf numFmtId="43" fontId="0" fillId="5" borderId="0" xfId="0" applyNumberFormat="1" applyFill="1" applyAlignment="1">
      <alignment vertical="center"/>
    </xf>
    <xf numFmtId="0" fontId="2" fillId="0" borderId="12" xfId="0" applyFont="1" applyBorder="1" applyAlignment="1">
      <alignment vertical="center"/>
    </xf>
    <xf numFmtId="178" fontId="0" fillId="7" borderId="0" xfId="0" applyNumberFormat="1" applyFill="1" applyAlignment="1">
      <alignment vertical="center"/>
    </xf>
    <xf numFmtId="43" fontId="0" fillId="7" borderId="0" xfId="0" applyNumberFormat="1" applyFill="1" applyAlignment="1">
      <alignment vertical="center"/>
    </xf>
    <xf numFmtId="0" fontId="0" fillId="5" borderId="12" xfId="0" applyFill="1" applyBorder="1" applyAlignment="1">
      <alignment vertical="center"/>
    </xf>
    <xf numFmtId="0" fontId="47" fillId="5" borderId="12" xfId="0" applyFont="1" applyFill="1" applyBorder="1" applyAlignment="1">
      <alignment horizontal="center" vertical="center"/>
    </xf>
    <xf numFmtId="0" fontId="46" fillId="5" borderId="12" xfId="3" applyFont="1" applyFill="1" applyBorder="1" applyAlignment="1">
      <alignment horizontal="center" vertical="center"/>
    </xf>
    <xf numFmtId="0" fontId="47" fillId="5" borderId="12" xfId="0" applyFont="1" applyFill="1" applyBorder="1" applyAlignment="1">
      <alignment vertical="center" wrapText="1"/>
    </xf>
    <xf numFmtId="0" fontId="46" fillId="0" borderId="9" xfId="3" applyFont="1" applyBorder="1" applyAlignment="1">
      <alignment horizontal="center" vertical="center"/>
    </xf>
    <xf numFmtId="0" fontId="46" fillId="3" borderId="9" xfId="3" applyFont="1" applyFill="1" applyBorder="1" applyAlignment="1">
      <alignment horizontal="center" vertical="center"/>
    </xf>
    <xf numFmtId="0" fontId="46" fillId="3" borderId="12" xfId="3" applyFont="1" applyFill="1" applyBorder="1" applyAlignment="1">
      <alignment horizontal="center" vertical="center"/>
    </xf>
    <xf numFmtId="0" fontId="46" fillId="3" borderId="0" xfId="0" applyFont="1" applyFill="1" applyAlignment="1">
      <alignment vertical="center" wrapText="1"/>
    </xf>
    <xf numFmtId="183" fontId="0" fillId="3" borderId="12" xfId="1" applyNumberFormat="1" applyFont="1" applyFill="1" applyBorder="1" applyAlignment="1">
      <alignment horizontal="center" vertical="center"/>
    </xf>
    <xf numFmtId="0" fontId="46" fillId="5" borderId="9" xfId="0" applyFont="1" applyFill="1" applyBorder="1" applyAlignment="1">
      <alignment horizontal="center" vertical="center"/>
    </xf>
    <xf numFmtId="0" fontId="46" fillId="5" borderId="12" xfId="0" applyFont="1" applyFill="1" applyBorder="1" applyAlignment="1">
      <alignment vertical="center" wrapText="1"/>
    </xf>
    <xf numFmtId="0" fontId="39" fillId="0" borderId="10" xfId="0" applyFont="1" applyBorder="1" applyAlignment="1">
      <alignment vertical="center"/>
    </xf>
    <xf numFmtId="0" fontId="46" fillId="3" borderId="12" xfId="3" applyFont="1" applyFill="1" applyBorder="1" applyAlignment="1">
      <alignment horizontal="left" vertical="center" wrapText="1"/>
    </xf>
    <xf numFmtId="10" fontId="0" fillId="3" borderId="12" xfId="2" applyNumberFormat="1" applyFont="1" applyFill="1" applyBorder="1" applyAlignment="1">
      <alignment horizontal="center" vertical="center"/>
    </xf>
    <xf numFmtId="0" fontId="48" fillId="0" borderId="9" xfId="0" applyFont="1" applyBorder="1" applyAlignment="1">
      <alignment horizontal="left" vertical="center"/>
    </xf>
    <xf numFmtId="10" fontId="48" fillId="0" borderId="12" xfId="2" applyNumberFormat="1" applyFont="1" applyBorder="1" applyAlignment="1">
      <alignment horizontal="left" vertical="center"/>
    </xf>
    <xf numFmtId="0" fontId="48" fillId="0" borderId="9" xfId="0" applyFont="1" applyBorder="1" applyAlignment="1">
      <alignment horizontal="left" vertical="center" wrapText="1"/>
    </xf>
    <xf numFmtId="10" fontId="48" fillId="0" borderId="11" xfId="2" applyNumberFormat="1" applyFont="1" applyBorder="1" applyAlignment="1">
      <alignment horizontal="left" vertical="center" wrapText="1"/>
    </xf>
    <xf numFmtId="0" fontId="48" fillId="0" borderId="12" xfId="0" applyFont="1" applyBorder="1" applyAlignment="1">
      <alignment horizontal="left" vertical="center"/>
    </xf>
    <xf numFmtId="17" fontId="48" fillId="0" borderId="11" xfId="0" applyNumberFormat="1" applyFont="1" applyBorder="1" applyAlignment="1">
      <alignment horizontal="left" vertical="center"/>
    </xf>
    <xf numFmtId="0" fontId="48" fillId="0" borderId="6" xfId="0" applyFont="1" applyBorder="1" applyAlignment="1">
      <alignment horizontal="left" vertical="center"/>
    </xf>
    <xf numFmtId="0" fontId="49" fillId="0" borderId="8" xfId="0" applyFont="1" applyBorder="1" applyAlignment="1">
      <alignment vertical="center"/>
    </xf>
    <xf numFmtId="0" fontId="27" fillId="3" borderId="0" xfId="6" applyFont="1" applyFill="1" applyAlignment="1">
      <alignment horizontal="center" vertical="center"/>
    </xf>
    <xf numFmtId="0" fontId="27" fillId="3" borderId="0" xfId="6" applyFont="1" applyFill="1" applyAlignment="1">
      <alignment vertical="center" wrapText="1"/>
    </xf>
    <xf numFmtId="43" fontId="0" fillId="0" borderId="0" xfId="1" applyFont="1" applyAlignment="1">
      <alignment vertical="center"/>
    </xf>
    <xf numFmtId="0" fontId="46" fillId="3" borderId="22" xfId="0" applyFont="1" applyFill="1" applyBorder="1" applyAlignment="1">
      <alignment horizontal="center" vertical="center"/>
    </xf>
    <xf numFmtId="0" fontId="46" fillId="3" borderId="12" xfId="3" applyFont="1" applyFill="1" applyBorder="1" applyAlignment="1">
      <alignment horizontal="center" vertical="center" wrapText="1"/>
    </xf>
    <xf numFmtId="0" fontId="2" fillId="3" borderId="12" xfId="0" applyFont="1" applyFill="1" applyBorder="1" applyAlignment="1">
      <alignment horizontal="center" vertical="center"/>
    </xf>
    <xf numFmtId="0" fontId="2" fillId="3" borderId="12" xfId="0" applyFont="1" applyFill="1" applyBorder="1" applyAlignment="1">
      <alignment vertical="center"/>
    </xf>
    <xf numFmtId="0" fontId="2" fillId="3" borderId="12" xfId="0" applyFont="1" applyFill="1" applyBorder="1" applyAlignment="1">
      <alignment vertical="center" wrapText="1"/>
    </xf>
    <xf numFmtId="43" fontId="2" fillId="3" borderId="12" xfId="1" applyFont="1" applyFill="1" applyBorder="1" applyAlignment="1">
      <alignment vertical="center"/>
    </xf>
    <xf numFmtId="0" fontId="46" fillId="3" borderId="9" xfId="3" applyFont="1" applyFill="1" applyBorder="1" applyAlignment="1">
      <alignment horizontal="left" vertical="center" wrapText="1"/>
    </xf>
    <xf numFmtId="0" fontId="46" fillId="3" borderId="13" xfId="3" applyFont="1" applyFill="1" applyBorder="1" applyAlignment="1">
      <alignment horizontal="left" vertical="center" wrapText="1"/>
    </xf>
    <xf numFmtId="183" fontId="0" fillId="3" borderId="12" xfId="0" applyNumberFormat="1" applyFill="1" applyBorder="1" applyAlignment="1">
      <alignment horizontal="center" vertical="center" wrapText="1"/>
    </xf>
    <xf numFmtId="43" fontId="0" fillId="3" borderId="12" xfId="0" applyNumberFormat="1" applyFill="1" applyBorder="1" applyAlignment="1">
      <alignment vertical="center" wrapText="1"/>
    </xf>
    <xf numFmtId="0" fontId="27" fillId="4" borderId="0" xfId="6" applyFont="1" applyFill="1" applyAlignment="1">
      <alignment vertical="center"/>
    </xf>
    <xf numFmtId="0" fontId="27" fillId="4" borderId="0" xfId="6" applyFont="1" applyFill="1" applyAlignment="1">
      <alignment horizontal="center" vertical="center"/>
    </xf>
    <xf numFmtId="178" fontId="27" fillId="4" borderId="0" xfId="6" applyNumberFormat="1" applyFont="1" applyFill="1" applyAlignment="1">
      <alignment horizontal="center" vertical="center"/>
    </xf>
    <xf numFmtId="0" fontId="27" fillId="3" borderId="0" xfId="6" applyFont="1" applyFill="1" applyAlignment="1">
      <alignment vertical="center"/>
    </xf>
    <xf numFmtId="0" fontId="30" fillId="4" borderId="16" xfId="6" applyFont="1" applyFill="1" applyBorder="1" applyAlignment="1">
      <alignment vertical="center"/>
    </xf>
    <xf numFmtId="0" fontId="30" fillId="4" borderId="17" xfId="6" applyFont="1" applyFill="1" applyBorder="1" applyAlignment="1">
      <alignment vertical="center"/>
    </xf>
    <xf numFmtId="0" fontId="50" fillId="4" borderId="17" xfId="6" applyFont="1" applyFill="1" applyBorder="1" applyAlignment="1">
      <alignment vertical="center"/>
    </xf>
    <xf numFmtId="0" fontId="50" fillId="4" borderId="17" xfId="6" applyFont="1" applyFill="1" applyBorder="1" applyAlignment="1">
      <alignment horizontal="center" vertical="center"/>
    </xf>
    <xf numFmtId="17" fontId="51" fillId="4" borderId="17" xfId="6" applyNumberFormat="1" applyFont="1" applyFill="1" applyBorder="1" applyAlignment="1">
      <alignment vertical="center"/>
    </xf>
    <xf numFmtId="178" fontId="27" fillId="4" borderId="17" xfId="6" applyNumberFormat="1" applyFont="1" applyFill="1" applyBorder="1" applyAlignment="1">
      <alignment horizontal="center" vertical="center"/>
    </xf>
    <xf numFmtId="0" fontId="30" fillId="4" borderId="18" xfId="6" applyFont="1" applyFill="1" applyBorder="1" applyAlignment="1">
      <alignment vertical="center"/>
    </xf>
    <xf numFmtId="0" fontId="30" fillId="4" borderId="0" xfId="6" applyFont="1" applyFill="1" applyAlignment="1">
      <alignment vertical="center"/>
    </xf>
    <xf numFmtId="0" fontId="50" fillId="4" borderId="0" xfId="6" applyFont="1" applyFill="1" applyAlignment="1">
      <alignment vertical="center"/>
    </xf>
    <xf numFmtId="0" fontId="50" fillId="4" borderId="0" xfId="6" applyFont="1" applyFill="1" applyAlignment="1">
      <alignment horizontal="center" vertical="center"/>
    </xf>
    <xf numFmtId="0" fontId="51" fillId="4" borderId="0" xfId="6" applyFont="1" applyFill="1" applyAlignment="1">
      <alignment vertical="center"/>
    </xf>
    <xf numFmtId="0" fontId="52" fillId="4" borderId="0" xfId="6" applyFont="1" applyFill="1" applyAlignment="1">
      <alignment vertical="center"/>
    </xf>
    <xf numFmtId="0" fontId="30" fillId="4" borderId="19" xfId="6" applyFont="1" applyFill="1" applyBorder="1" applyAlignment="1">
      <alignment vertical="center"/>
    </xf>
    <xf numFmtId="0" fontId="30" fillId="4" borderId="20" xfId="6" applyFont="1" applyFill="1" applyBorder="1" applyAlignment="1">
      <alignment vertical="center"/>
    </xf>
    <xf numFmtId="0" fontId="50" fillId="4" borderId="20" xfId="6" applyFont="1" applyFill="1" applyBorder="1" applyAlignment="1">
      <alignment vertical="center"/>
    </xf>
    <xf numFmtId="0" fontId="50" fillId="4" borderId="20" xfId="6" applyFont="1" applyFill="1" applyBorder="1" applyAlignment="1">
      <alignment horizontal="center" vertical="center"/>
    </xf>
    <xf numFmtId="0" fontId="51" fillId="4" borderId="20" xfId="6" applyFont="1" applyFill="1" applyBorder="1" applyAlignment="1">
      <alignment vertical="center"/>
    </xf>
    <xf numFmtId="178" fontId="27" fillId="4" borderId="20" xfId="6" applyNumberFormat="1" applyFont="1" applyFill="1" applyBorder="1" applyAlignment="1">
      <alignment horizontal="center" vertical="center"/>
    </xf>
    <xf numFmtId="0" fontId="30" fillId="4" borderId="0" xfId="6" applyFont="1" applyFill="1" applyAlignment="1">
      <alignment horizontal="center" vertical="center"/>
    </xf>
    <xf numFmtId="0" fontId="30" fillId="13" borderId="0" xfId="6" applyFont="1" applyFill="1" applyAlignment="1">
      <alignment horizontal="center" vertical="center"/>
    </xf>
    <xf numFmtId="178" fontId="30" fillId="13" borderId="0" xfId="6" applyNumberFormat="1" applyFont="1" applyFill="1" applyAlignment="1">
      <alignment horizontal="center" vertical="center"/>
    </xf>
    <xf numFmtId="0" fontId="30" fillId="13" borderId="0" xfId="6" applyFont="1" applyFill="1" applyAlignment="1">
      <alignment horizontal="left" vertical="center" wrapText="1"/>
    </xf>
    <xf numFmtId="0" fontId="27" fillId="13" borderId="0" xfId="6" applyFont="1" applyFill="1" applyAlignment="1">
      <alignment horizontal="center" vertical="center"/>
    </xf>
    <xf numFmtId="178" fontId="27" fillId="13" borderId="0" xfId="6" applyNumberFormat="1" applyFont="1" applyFill="1" applyAlignment="1">
      <alignment horizontal="center" vertical="center"/>
    </xf>
    <xf numFmtId="168" fontId="27" fillId="3" borderId="0" xfId="6" applyNumberFormat="1" applyFont="1" applyFill="1" applyAlignment="1">
      <alignment vertical="center"/>
    </xf>
    <xf numFmtId="178" fontId="27" fillId="3" borderId="0" xfId="6" applyNumberFormat="1" applyFont="1" applyFill="1" applyAlignment="1">
      <alignment horizontal="center" vertical="center"/>
    </xf>
    <xf numFmtId="0" fontId="29" fillId="3" borderId="0" xfId="6" applyFont="1" applyFill="1" applyAlignment="1">
      <alignment horizontal="center" vertical="center"/>
    </xf>
    <xf numFmtId="4" fontId="29" fillId="3" borderId="0" xfId="6" applyNumberFormat="1" applyFont="1" applyFill="1" applyAlignment="1">
      <alignment vertical="center"/>
    </xf>
    <xf numFmtId="178" fontId="29" fillId="3" borderId="0" xfId="6" applyNumberFormat="1" applyFont="1" applyFill="1" applyAlignment="1">
      <alignment horizontal="center" vertical="center" wrapText="1"/>
    </xf>
    <xf numFmtId="187" fontId="27" fillId="3" borderId="0" xfId="6" applyNumberFormat="1" applyFont="1" applyFill="1" applyAlignment="1">
      <alignment vertical="center"/>
    </xf>
    <xf numFmtId="0" fontId="30" fillId="3" borderId="0" xfId="6" applyFont="1" applyFill="1" applyAlignment="1">
      <alignment vertical="center" wrapText="1"/>
    </xf>
    <xf numFmtId="0" fontId="30" fillId="3" borderId="0" xfId="6" applyFont="1" applyFill="1" applyAlignment="1">
      <alignment horizontal="center" vertical="center" wrapText="1"/>
    </xf>
    <xf numFmtId="178" fontId="30" fillId="3" borderId="0" xfId="6" applyNumberFormat="1" applyFont="1" applyFill="1" applyAlignment="1">
      <alignment horizontal="center" vertical="center" wrapText="1"/>
    </xf>
    <xf numFmtId="0" fontId="30" fillId="13" borderId="0" xfId="6" applyFont="1" applyFill="1" applyAlignment="1">
      <alignment horizontal="center" vertical="center" wrapText="1"/>
    </xf>
    <xf numFmtId="180" fontId="27" fillId="3" borderId="0" xfId="6" applyNumberFormat="1" applyFont="1" applyFill="1" applyAlignment="1">
      <alignment vertical="center"/>
    </xf>
    <xf numFmtId="0" fontId="27" fillId="3" borderId="0" xfId="6" applyFont="1" applyFill="1" applyAlignment="1">
      <alignment horizontal="center" vertical="center" wrapText="1"/>
    </xf>
    <xf numFmtId="178" fontId="30" fillId="3" borderId="0" xfId="6" applyNumberFormat="1" applyFont="1" applyFill="1" applyAlignment="1">
      <alignment horizontal="center" vertical="center"/>
    </xf>
    <xf numFmtId="0" fontId="20" fillId="3" borderId="105" xfId="14" applyFont="1" applyFill="1" applyBorder="1" applyAlignment="1">
      <alignment horizontal="center" vertical="center"/>
    </xf>
    <xf numFmtId="0" fontId="20" fillId="3" borderId="106" xfId="14" applyFont="1" applyFill="1" applyBorder="1" applyAlignment="1">
      <alignment horizontal="center" vertical="center"/>
    </xf>
    <xf numFmtId="0" fontId="20" fillId="3" borderId="107" xfId="14" applyFont="1" applyFill="1" applyBorder="1" applyAlignment="1">
      <alignment horizontal="center" vertical="center"/>
    </xf>
    <xf numFmtId="0" fontId="15" fillId="3" borderId="93" xfId="14" applyFont="1" applyFill="1" applyBorder="1" applyAlignment="1">
      <alignment vertical="center"/>
    </xf>
    <xf numFmtId="0" fontId="15" fillId="3" borderId="12" xfId="14" applyFont="1" applyFill="1" applyBorder="1" applyAlignment="1">
      <alignment horizontal="center" vertical="center"/>
    </xf>
    <xf numFmtId="0" fontId="15" fillId="3" borderId="96" xfId="14" applyFont="1" applyFill="1" applyBorder="1" applyAlignment="1">
      <alignment horizontal="center" vertical="center"/>
    </xf>
    <xf numFmtId="0" fontId="5" fillId="3" borderId="98" xfId="14" applyFill="1" applyBorder="1" applyAlignment="1">
      <alignment horizontal="center" vertical="center"/>
    </xf>
    <xf numFmtId="0" fontId="5" fillId="3" borderId="100" xfId="14" applyFill="1" applyBorder="1" applyAlignment="1">
      <alignment horizontal="center" vertical="center"/>
    </xf>
    <xf numFmtId="0" fontId="15" fillId="3" borderId="15" xfId="14" applyFont="1" applyFill="1" applyBorder="1" applyAlignment="1">
      <alignment vertical="center"/>
    </xf>
    <xf numFmtId="0" fontId="5" fillId="3" borderId="14" xfId="14" applyFill="1" applyBorder="1" applyAlignment="1">
      <alignment vertical="center"/>
    </xf>
    <xf numFmtId="0" fontId="5" fillId="3" borderId="13" xfId="14" applyFill="1" applyBorder="1" applyAlignment="1">
      <alignment vertical="center"/>
    </xf>
    <xf numFmtId="165" fontId="15" fillId="3" borderId="97" xfId="4" applyFont="1" applyFill="1" applyBorder="1" applyAlignment="1">
      <alignment horizontal="center" vertical="center"/>
    </xf>
    <xf numFmtId="165" fontId="15" fillId="3" borderId="99" xfId="4" applyFont="1" applyFill="1" applyBorder="1" applyAlignment="1">
      <alignment horizontal="center" vertical="center"/>
    </xf>
    <xf numFmtId="165" fontId="15" fillId="3" borderId="101" xfId="4" applyFont="1" applyFill="1" applyBorder="1" applyAlignment="1">
      <alignment horizontal="center" vertical="center"/>
    </xf>
    <xf numFmtId="0" fontId="20" fillId="3" borderId="95" xfId="14" applyFont="1" applyFill="1" applyBorder="1" applyAlignment="1">
      <alignment horizontal="center" vertical="center"/>
    </xf>
    <xf numFmtId="0" fontId="20" fillId="3" borderId="10" xfId="14" applyFont="1" applyFill="1" applyBorder="1" applyAlignment="1">
      <alignment horizontal="center" vertical="center"/>
    </xf>
    <xf numFmtId="0" fontId="20" fillId="3" borderId="40" xfId="14" applyFont="1" applyFill="1" applyBorder="1" applyAlignment="1">
      <alignment horizontal="center" vertical="center"/>
    </xf>
    <xf numFmtId="0" fontId="20" fillId="3" borderId="0" xfId="14" applyFont="1" applyFill="1" applyAlignment="1">
      <alignment horizontal="center" vertical="center"/>
    </xf>
    <xf numFmtId="0" fontId="20" fillId="3" borderId="41" xfId="14" applyFont="1" applyFill="1" applyBorder="1" applyAlignment="1">
      <alignment horizontal="center" vertical="center"/>
    </xf>
    <xf numFmtId="0" fontId="20" fillId="3" borderId="9" xfId="14" applyFont="1" applyFill="1" applyBorder="1" applyAlignment="1">
      <alignment horizontal="left" vertical="center"/>
    </xf>
    <xf numFmtId="0" fontId="20" fillId="3" borderId="103" xfId="14" applyFont="1" applyFill="1" applyBorder="1" applyAlignment="1">
      <alignment horizontal="left" vertical="center"/>
    </xf>
    <xf numFmtId="0" fontId="20" fillId="3" borderId="102" xfId="14" applyFont="1" applyFill="1" applyBorder="1" applyAlignment="1">
      <alignment horizontal="center" vertical="center"/>
    </xf>
    <xf numFmtId="0" fontId="20" fillId="3" borderId="2" xfId="14" applyFont="1" applyFill="1" applyBorder="1" applyAlignment="1">
      <alignment horizontal="center" vertical="center"/>
    </xf>
    <xf numFmtId="0" fontId="20" fillId="3" borderId="104" xfId="14" applyFont="1" applyFill="1" applyBorder="1" applyAlignment="1">
      <alignment horizontal="center" vertical="center"/>
    </xf>
    <xf numFmtId="0" fontId="20" fillId="3" borderId="48" xfId="14" applyFont="1" applyFill="1" applyBorder="1" applyAlignment="1">
      <alignment horizontal="center" vertical="center"/>
    </xf>
    <xf numFmtId="0" fontId="20" fillId="3" borderId="7" xfId="14" applyFont="1" applyFill="1" applyBorder="1" applyAlignment="1">
      <alignment horizontal="center" vertical="center"/>
    </xf>
    <xf numFmtId="0" fontId="20" fillId="3" borderId="49" xfId="14" applyFont="1" applyFill="1" applyBorder="1" applyAlignment="1">
      <alignment horizontal="center" vertical="center"/>
    </xf>
    <xf numFmtId="0" fontId="20" fillId="3" borderId="96" xfId="14" applyFont="1" applyFill="1" applyBorder="1" applyAlignment="1">
      <alignment horizontal="center" vertical="center"/>
    </xf>
    <xf numFmtId="0" fontId="20" fillId="3" borderId="98" xfId="14" applyFont="1" applyFill="1" applyBorder="1" applyAlignment="1">
      <alignment horizontal="center" vertical="center"/>
    </xf>
    <xf numFmtId="0" fontId="12" fillId="3" borderId="95" xfId="14" applyFont="1" applyFill="1" applyBorder="1" applyAlignment="1">
      <alignment horizontal="left" vertical="center"/>
    </xf>
    <xf numFmtId="0" fontId="12" fillId="3" borderId="11" xfId="14" applyFont="1" applyFill="1" applyBorder="1" applyAlignment="1">
      <alignment horizontal="left" vertical="center"/>
    </xf>
    <xf numFmtId="0" fontId="15" fillId="3" borderId="15" xfId="14" applyFont="1" applyFill="1" applyBorder="1" applyAlignment="1">
      <alignment vertical="center" wrapText="1"/>
    </xf>
    <xf numFmtId="0" fontId="5" fillId="3" borderId="14" xfId="14" applyFill="1" applyBorder="1" applyAlignment="1">
      <alignment vertical="center" wrapText="1"/>
    </xf>
    <xf numFmtId="0" fontId="5" fillId="3" borderId="13" xfId="14" applyFill="1" applyBorder="1" applyAlignment="1">
      <alignment vertical="center" wrapText="1"/>
    </xf>
    <xf numFmtId="0" fontId="5" fillId="3" borderId="15" xfId="14" applyFill="1" applyBorder="1" applyAlignment="1">
      <alignment horizontal="left" vertical="center"/>
    </xf>
    <xf numFmtId="0" fontId="5" fillId="3" borderId="14" xfId="14" applyFill="1" applyBorder="1" applyAlignment="1">
      <alignment horizontal="left" vertical="center"/>
    </xf>
    <xf numFmtId="0" fontId="5" fillId="3" borderId="13" xfId="14" applyFill="1" applyBorder="1" applyAlignment="1">
      <alignment horizontal="left" vertical="center"/>
    </xf>
    <xf numFmtId="0" fontId="20" fillId="3" borderId="102" xfId="14" applyFont="1" applyFill="1" applyBorder="1" applyAlignment="1">
      <alignment horizontal="left" vertical="center"/>
    </xf>
    <xf numFmtId="0" fontId="20" fillId="3" borderId="3" xfId="14" applyFont="1" applyFill="1" applyBorder="1" applyAlignment="1">
      <alignment horizontal="left" vertical="center"/>
    </xf>
    <xf numFmtId="0" fontId="20" fillId="3" borderId="40" xfId="14" applyFont="1" applyFill="1" applyBorder="1" applyAlignment="1">
      <alignment horizontal="left" vertical="center"/>
    </xf>
    <xf numFmtId="0" fontId="20" fillId="3" borderId="5" xfId="14" applyFont="1" applyFill="1" applyBorder="1" applyAlignment="1">
      <alignment horizontal="left" vertical="center"/>
    </xf>
    <xf numFmtId="0" fontId="20" fillId="3" borderId="48" xfId="14" applyFont="1" applyFill="1" applyBorder="1" applyAlignment="1">
      <alignment horizontal="left" vertical="center"/>
    </xf>
    <xf numFmtId="0" fontId="20" fillId="3" borderId="8" xfId="14" applyFont="1" applyFill="1" applyBorder="1" applyAlignment="1">
      <alignment horizontal="left" vertical="center"/>
    </xf>
    <xf numFmtId="0" fontId="15" fillId="3" borderId="14" xfId="14" applyFont="1" applyFill="1" applyBorder="1" applyAlignment="1">
      <alignment vertical="center"/>
    </xf>
    <xf numFmtId="0" fontId="15" fillId="3" borderId="13" xfId="14" applyFont="1" applyFill="1" applyBorder="1" applyAlignment="1">
      <alignment vertical="center"/>
    </xf>
    <xf numFmtId="4" fontId="15" fillId="3" borderId="97" xfId="14" applyNumberFormat="1" applyFont="1" applyFill="1" applyBorder="1" applyAlignment="1">
      <alignment horizontal="right" vertical="center"/>
    </xf>
    <xf numFmtId="4" fontId="15" fillId="3" borderId="99" xfId="14" applyNumberFormat="1" applyFont="1" applyFill="1" applyBorder="1" applyAlignment="1">
      <alignment horizontal="right" vertical="center"/>
    </xf>
    <xf numFmtId="4" fontId="15" fillId="3" borderId="101" xfId="14" applyNumberFormat="1" applyFont="1" applyFill="1" applyBorder="1" applyAlignment="1">
      <alignment horizontal="right" vertical="center"/>
    </xf>
    <xf numFmtId="0" fontId="5" fillId="3" borderId="15" xfId="14" applyFill="1" applyBorder="1" applyAlignment="1">
      <alignment vertical="center"/>
    </xf>
    <xf numFmtId="0" fontId="39" fillId="0" borderId="10" xfId="0" applyFont="1" applyBorder="1" applyAlignment="1">
      <alignment horizontal="right" vertical="center" wrapText="1"/>
    </xf>
    <xf numFmtId="0" fontId="39" fillId="0" borderId="11" xfId="0" applyFont="1" applyBorder="1" applyAlignment="1">
      <alignment horizontal="right" vertical="center" wrapText="1"/>
    </xf>
    <xf numFmtId="0" fontId="2" fillId="0" borderId="0" xfId="0" applyFont="1" applyAlignment="1">
      <alignment horizontal="center" vertical="center"/>
    </xf>
    <xf numFmtId="0" fontId="2" fillId="0" borderId="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0" xfId="0" applyAlignment="1">
      <alignment horizontal="left" vertical="center"/>
    </xf>
    <xf numFmtId="0" fontId="0" fillId="0" borderId="5" xfId="0" applyBorder="1" applyAlignment="1">
      <alignment horizontal="left" vertical="center"/>
    </xf>
    <xf numFmtId="49" fontId="0" fillId="0" borderId="0" xfId="0" applyNumberFormat="1" applyAlignment="1">
      <alignment horizontal="left" vertical="center"/>
    </xf>
    <xf numFmtId="49" fontId="0" fillId="0" borderId="5" xfId="0" applyNumberFormat="1" applyBorder="1" applyAlignment="1">
      <alignment horizontal="left" vertical="center"/>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xf>
    <xf numFmtId="0" fontId="0" fillId="0" borderId="8" xfId="0" applyBorder="1" applyAlignment="1">
      <alignment horizontal="left" vertical="center"/>
    </xf>
    <xf numFmtId="0" fontId="0" fillId="0" borderId="4" xfId="0" applyBorder="1" applyAlignment="1">
      <alignment horizontal="right" vertical="center"/>
    </xf>
    <xf numFmtId="0" fontId="0" fillId="0" borderId="6" xfId="0" applyBorder="1" applyAlignment="1">
      <alignment horizontal="right" vertical="center"/>
    </xf>
    <xf numFmtId="0" fontId="42" fillId="0" borderId="1" xfId="14" applyFont="1" applyBorder="1" applyAlignment="1">
      <alignment horizontal="center" vertical="center" wrapText="1"/>
    </xf>
    <xf numFmtId="0" fontId="42" fillId="0" borderId="2" xfId="14" applyFont="1" applyBorder="1" applyAlignment="1">
      <alignment horizontal="center" vertical="center" wrapText="1"/>
    </xf>
    <xf numFmtId="0" fontId="42" fillId="0" borderId="3" xfId="14" applyFont="1" applyBorder="1" applyAlignment="1">
      <alignment horizontal="center" vertical="center" wrapText="1"/>
    </xf>
    <xf numFmtId="0" fontId="42" fillId="0" borderId="4" xfId="14" applyFont="1" applyBorder="1" applyAlignment="1">
      <alignment horizontal="center" vertical="center" wrapText="1"/>
    </xf>
    <xf numFmtId="0" fontId="42" fillId="0" borderId="0" xfId="14" applyFont="1" applyAlignment="1">
      <alignment horizontal="center" vertical="center" wrapText="1"/>
    </xf>
    <xf numFmtId="0" fontId="42" fillId="0" borderId="5" xfId="14" applyFont="1" applyBorder="1" applyAlignment="1">
      <alignment horizontal="center" vertical="center" wrapText="1"/>
    </xf>
    <xf numFmtId="0" fontId="42" fillId="0" borderId="6" xfId="14" applyFont="1" applyBorder="1" applyAlignment="1">
      <alignment horizontal="center" vertical="center" wrapText="1"/>
    </xf>
    <xf numFmtId="0" fontId="42" fillId="0" borderId="7" xfId="14" applyFont="1" applyBorder="1" applyAlignment="1">
      <alignment horizontal="center" vertical="center" wrapText="1"/>
    </xf>
    <xf numFmtId="0" fontId="42" fillId="0" borderId="8" xfId="14" applyFont="1" applyBorder="1" applyAlignment="1">
      <alignment horizontal="center" vertical="center" wrapText="1"/>
    </xf>
    <xf numFmtId="0" fontId="42" fillId="0" borderId="1" xfId="14" applyFont="1" applyBorder="1" applyAlignment="1">
      <alignment horizontal="center" vertical="center"/>
    </xf>
    <xf numFmtId="0" fontId="42" fillId="0" borderId="2" xfId="14" applyFont="1" applyBorder="1" applyAlignment="1">
      <alignment horizontal="center" vertical="center"/>
    </xf>
    <xf numFmtId="0" fontId="42" fillId="0" borderId="3" xfId="14" applyFont="1" applyBorder="1" applyAlignment="1">
      <alignment horizontal="center" vertical="center"/>
    </xf>
    <xf numFmtId="0" fontId="42" fillId="0" borderId="4" xfId="14" applyFont="1" applyBorder="1" applyAlignment="1">
      <alignment horizontal="center" vertical="center"/>
    </xf>
    <xf numFmtId="0" fontId="42" fillId="0" borderId="0" xfId="14" applyFont="1" applyAlignment="1">
      <alignment horizontal="center" vertical="center"/>
    </xf>
    <xf numFmtId="0" fontId="42" fillId="0" borderId="5" xfId="14" applyFont="1" applyBorder="1" applyAlignment="1">
      <alignment horizontal="center" vertical="center"/>
    </xf>
    <xf numFmtId="0" fontId="42" fillId="0" borderId="6" xfId="14" applyFont="1" applyBorder="1" applyAlignment="1">
      <alignment horizontal="center" vertical="center"/>
    </xf>
    <xf numFmtId="0" fontId="42" fillId="0" borderId="7" xfId="14" applyFont="1" applyBorder="1" applyAlignment="1">
      <alignment horizontal="center" vertical="center"/>
    </xf>
    <xf numFmtId="0" fontId="42" fillId="0" borderId="8" xfId="14" applyFont="1" applyBorder="1" applyAlignment="1">
      <alignment horizontal="center" vertical="center"/>
    </xf>
    <xf numFmtId="0" fontId="42" fillId="0" borderId="9" xfId="14" applyFont="1" applyBorder="1" applyAlignment="1">
      <alignment horizontal="center" vertical="center"/>
    </xf>
    <xf numFmtId="0" fontId="42" fillId="0" borderId="10" xfId="14" applyFont="1" applyBorder="1" applyAlignment="1">
      <alignment horizontal="center" vertical="center"/>
    </xf>
    <xf numFmtId="0" fontId="42" fillId="0" borderId="11" xfId="14" applyFont="1" applyBorder="1" applyAlignment="1">
      <alignment horizontal="center" vertical="center"/>
    </xf>
    <xf numFmtId="0" fontId="20" fillId="0" borderId="1" xfId="14" applyFont="1" applyBorder="1" applyAlignment="1">
      <alignment horizontal="center" wrapText="1"/>
    </xf>
    <xf numFmtId="0" fontId="20" fillId="0" borderId="2" xfId="14" applyFont="1" applyBorder="1" applyAlignment="1">
      <alignment horizontal="center" wrapText="1"/>
    </xf>
    <xf numFmtId="0" fontId="20" fillId="0" borderId="3" xfId="14" applyFont="1" applyBorder="1" applyAlignment="1">
      <alignment horizontal="center" wrapText="1"/>
    </xf>
    <xf numFmtId="0" fontId="14" fillId="0" borderId="2" xfId="14" applyFont="1" applyBorder="1" applyAlignment="1">
      <alignment horizontal="center" vertical="center"/>
    </xf>
    <xf numFmtId="0" fontId="14" fillId="0" borderId="3" xfId="14" applyFont="1" applyBorder="1" applyAlignment="1">
      <alignment horizontal="center" vertical="center"/>
    </xf>
    <xf numFmtId="0" fontId="8" fillId="0" borderId="9" xfId="14" applyFont="1" applyBorder="1" applyAlignment="1">
      <alignment horizontal="center" vertical="center"/>
    </xf>
    <xf numFmtId="0" fontId="8" fillId="0" borderId="11" xfId="14" applyFont="1" applyBorder="1" applyAlignment="1">
      <alignment horizontal="center" vertical="center"/>
    </xf>
    <xf numFmtId="0" fontId="16" fillId="0" borderId="12" xfId="14" applyFont="1" applyBorder="1" applyAlignment="1">
      <alignment horizontal="center" vertical="center"/>
    </xf>
    <xf numFmtId="0" fontId="16" fillId="0" borderId="11" xfId="14" applyFont="1" applyBorder="1" applyAlignment="1">
      <alignment horizontal="center" vertical="center"/>
    </xf>
    <xf numFmtId="0" fontId="16" fillId="0" borderId="15" xfId="14" applyFont="1" applyBorder="1" applyAlignment="1">
      <alignment horizontal="center" vertical="center"/>
    </xf>
    <xf numFmtId="0" fontId="16" fillId="0" borderId="14" xfId="14" applyFont="1" applyBorder="1" applyAlignment="1">
      <alignment horizontal="center" vertical="center"/>
    </xf>
    <xf numFmtId="0" fontId="16" fillId="0" borderId="1" xfId="14" applyFont="1" applyBorder="1" applyAlignment="1">
      <alignment horizontal="left" vertical="center" indent="1"/>
    </xf>
    <xf numFmtId="0" fontId="16" fillId="0" borderId="3" xfId="14" applyFont="1" applyBorder="1" applyAlignment="1">
      <alignment horizontal="left" vertical="center" indent="1"/>
    </xf>
    <xf numFmtId="0" fontId="16" fillId="0" borderId="4" xfId="14" applyFont="1" applyBorder="1" applyAlignment="1">
      <alignment horizontal="left" vertical="center" indent="1"/>
    </xf>
    <xf numFmtId="0" fontId="16" fillId="0" borderId="5" xfId="14" applyFont="1" applyBorder="1" applyAlignment="1">
      <alignment horizontal="left" vertical="center" indent="1"/>
    </xf>
    <xf numFmtId="10" fontId="16" fillId="0" borderId="15" xfId="2" applyNumberFormat="1" applyFont="1" applyBorder="1" applyAlignment="1">
      <alignment horizontal="center" vertical="center"/>
    </xf>
    <xf numFmtId="10" fontId="16" fillId="0" borderId="14" xfId="2" applyNumberFormat="1" applyFont="1" applyBorder="1" applyAlignment="1">
      <alignment horizontal="center" vertical="center"/>
    </xf>
    <xf numFmtId="39" fontId="16" fillId="0" borderId="15" xfId="4" applyNumberFormat="1" applyFont="1" applyBorder="1" applyAlignment="1">
      <alignment horizontal="center" vertical="center"/>
    </xf>
    <xf numFmtId="39" fontId="16" fillId="0" borderId="14" xfId="4" applyNumberFormat="1" applyFont="1" applyBorder="1" applyAlignment="1">
      <alignment horizontal="center" vertical="center"/>
    </xf>
    <xf numFmtId="39" fontId="16" fillId="0" borderId="13" xfId="4" applyNumberFormat="1" applyFont="1" applyBorder="1" applyAlignment="1">
      <alignment horizontal="center" vertical="center"/>
    </xf>
    <xf numFmtId="4" fontId="16" fillId="0" borderId="1" xfId="14" applyNumberFormat="1" applyFont="1" applyBorder="1" applyAlignment="1">
      <alignment horizontal="center" vertical="center"/>
    </xf>
    <xf numFmtId="4" fontId="16" fillId="0" borderId="2" xfId="14" applyNumberFormat="1" applyFont="1" applyBorder="1" applyAlignment="1">
      <alignment horizontal="center" vertical="center"/>
    </xf>
    <xf numFmtId="4" fontId="16" fillId="0" borderId="3" xfId="14" applyNumberFormat="1" applyFont="1" applyBorder="1" applyAlignment="1">
      <alignment horizontal="center" vertical="center"/>
    </xf>
    <xf numFmtId="0" fontId="16" fillId="11" borderId="9" xfId="14" applyFont="1" applyFill="1" applyBorder="1" applyAlignment="1">
      <alignment horizontal="center" vertical="center"/>
    </xf>
    <xf numFmtId="0" fontId="16" fillId="11" borderId="10" xfId="14" applyFont="1" applyFill="1" applyBorder="1" applyAlignment="1">
      <alignment horizontal="center" vertical="center"/>
    </xf>
    <xf numFmtId="0" fontId="16" fillId="11" borderId="11" xfId="14" applyFont="1" applyFill="1" applyBorder="1" applyAlignment="1">
      <alignment horizontal="center" vertical="center"/>
    </xf>
    <xf numFmtId="184" fontId="16" fillId="0" borderId="6" xfId="14" applyNumberFormat="1" applyFont="1" applyBorder="1" applyAlignment="1">
      <alignment horizontal="center" vertical="center"/>
    </xf>
    <xf numFmtId="184" fontId="16" fillId="0" borderId="7" xfId="14" applyNumberFormat="1" applyFont="1" applyBorder="1" applyAlignment="1">
      <alignment horizontal="center" vertical="center"/>
    </xf>
    <xf numFmtId="184" fontId="16" fillId="0" borderId="8" xfId="14" applyNumberFormat="1" applyFont="1" applyBorder="1" applyAlignment="1">
      <alignment horizontal="center" vertical="center"/>
    </xf>
    <xf numFmtId="0" fontId="16" fillId="3" borderId="9" xfId="14" applyFont="1" applyFill="1" applyBorder="1" applyAlignment="1">
      <alignment horizontal="center" vertical="center"/>
    </xf>
    <xf numFmtId="0" fontId="16" fillId="3" borderId="10" xfId="14" applyFont="1" applyFill="1" applyBorder="1" applyAlignment="1">
      <alignment horizontal="center" vertical="center"/>
    </xf>
    <xf numFmtId="0" fontId="16" fillId="3" borderId="11" xfId="14" applyFont="1" applyFill="1" applyBorder="1" applyAlignment="1">
      <alignment horizontal="center" vertical="center"/>
    </xf>
    <xf numFmtId="184" fontId="16" fillId="0" borderId="9" xfId="14" applyNumberFormat="1" applyFont="1" applyBorder="1" applyAlignment="1">
      <alignment horizontal="center" vertical="center"/>
    </xf>
    <xf numFmtId="184" fontId="16" fillId="0" borderId="10" xfId="14" applyNumberFormat="1" applyFont="1" applyBorder="1" applyAlignment="1">
      <alignment horizontal="center" vertical="center"/>
    </xf>
    <xf numFmtId="184" fontId="16" fillId="0" borderId="11" xfId="14" applyNumberFormat="1" applyFont="1" applyBorder="1" applyAlignment="1">
      <alignment horizontal="center" vertical="center"/>
    </xf>
    <xf numFmtId="0" fontId="16" fillId="0" borderId="1" xfId="14" applyFont="1" applyBorder="1" applyAlignment="1">
      <alignment horizontal="left" vertical="center" wrapText="1" indent="1"/>
    </xf>
    <xf numFmtId="0" fontId="16" fillId="0" borderId="3" xfId="14" applyFont="1" applyBorder="1" applyAlignment="1">
      <alignment horizontal="left" vertical="center" wrapText="1" indent="1"/>
    </xf>
    <xf numFmtId="0" fontId="16" fillId="0" borderId="4" xfId="14" applyFont="1" applyBorder="1" applyAlignment="1">
      <alignment horizontal="left" vertical="center" wrapText="1" indent="1"/>
    </xf>
    <xf numFmtId="0" fontId="16" fillId="0" borderId="5" xfId="14" applyFont="1" applyBorder="1" applyAlignment="1">
      <alignment horizontal="left" vertical="center" wrapText="1" indent="1"/>
    </xf>
    <xf numFmtId="9" fontId="16" fillId="0" borderId="9" xfId="14" applyNumberFormat="1" applyFont="1" applyBorder="1" applyAlignment="1">
      <alignment horizontal="center" vertical="center"/>
    </xf>
    <xf numFmtId="9" fontId="16" fillId="0" borderId="10" xfId="14" applyNumberFormat="1" applyFont="1" applyBorder="1" applyAlignment="1">
      <alignment horizontal="center" vertical="center"/>
    </xf>
    <xf numFmtId="9" fontId="16" fillId="0" borderId="11" xfId="14" applyNumberFormat="1" applyFont="1" applyBorder="1" applyAlignment="1">
      <alignment horizontal="center" vertical="center"/>
    </xf>
    <xf numFmtId="4" fontId="16" fillId="0" borderId="9" xfId="14" applyNumberFormat="1" applyFont="1" applyBorder="1" applyAlignment="1">
      <alignment horizontal="center" vertical="center"/>
    </xf>
    <xf numFmtId="4" fontId="16" fillId="0" borderId="10" xfId="14" applyNumberFormat="1" applyFont="1" applyBorder="1" applyAlignment="1">
      <alignment horizontal="center" vertical="center"/>
    </xf>
    <xf numFmtId="4" fontId="16" fillId="0" borderId="11" xfId="14" applyNumberFormat="1" applyFont="1" applyBorder="1" applyAlignment="1">
      <alignment horizontal="center" vertical="center"/>
    </xf>
    <xf numFmtId="186" fontId="16" fillId="0" borderId="9" xfId="14" applyNumberFormat="1" applyFont="1" applyBorder="1" applyAlignment="1">
      <alignment horizontal="center" vertical="center"/>
    </xf>
    <xf numFmtId="186" fontId="16" fillId="0" borderId="10" xfId="14" applyNumberFormat="1" applyFont="1" applyBorder="1" applyAlignment="1">
      <alignment horizontal="center" vertical="center"/>
    </xf>
    <xf numFmtId="186" fontId="16" fillId="0" borderId="11" xfId="14" applyNumberFormat="1" applyFont="1" applyBorder="1" applyAlignment="1">
      <alignment horizontal="center" vertical="center"/>
    </xf>
    <xf numFmtId="9" fontId="16" fillId="0" borderId="6" xfId="14" applyNumberFormat="1" applyFont="1" applyBorder="1" applyAlignment="1">
      <alignment horizontal="center" vertical="center"/>
    </xf>
    <xf numFmtId="9" fontId="16" fillId="0" borderId="7" xfId="14" applyNumberFormat="1" applyFont="1" applyBorder="1" applyAlignment="1">
      <alignment horizontal="center" vertical="center"/>
    </xf>
    <xf numFmtId="9" fontId="16" fillId="0" borderId="8" xfId="14" applyNumberFormat="1" applyFont="1" applyBorder="1" applyAlignment="1">
      <alignment horizontal="center" vertical="center"/>
    </xf>
    <xf numFmtId="10" fontId="16" fillId="0" borderId="9" xfId="14" applyNumberFormat="1" applyFont="1" applyBorder="1" applyAlignment="1">
      <alignment horizontal="center" vertical="center"/>
    </xf>
    <xf numFmtId="10" fontId="16" fillId="0" borderId="10" xfId="14" applyNumberFormat="1" applyFont="1" applyBorder="1" applyAlignment="1">
      <alignment horizontal="center" vertical="center"/>
    </xf>
    <xf numFmtId="10" fontId="16" fillId="0" borderId="11" xfId="14" applyNumberFormat="1" applyFont="1" applyBorder="1" applyAlignment="1">
      <alignment horizontal="center" vertical="center"/>
    </xf>
    <xf numFmtId="165" fontId="16" fillId="0" borderId="9" xfId="4" applyFont="1" applyBorder="1" applyAlignment="1">
      <alignment vertical="center"/>
    </xf>
    <xf numFmtId="165" fontId="16" fillId="0" borderId="10" xfId="4" applyFont="1" applyBorder="1" applyAlignment="1">
      <alignment vertical="center"/>
    </xf>
    <xf numFmtId="165" fontId="16" fillId="0" borderId="11" xfId="4" applyFont="1" applyBorder="1" applyAlignment="1">
      <alignment vertical="center"/>
    </xf>
    <xf numFmtId="0" fontId="16" fillId="0" borderId="1" xfId="14" applyFont="1" applyBorder="1" applyAlignment="1">
      <alignment horizontal="center" vertical="center"/>
    </xf>
    <xf numFmtId="0" fontId="16" fillId="0" borderId="2" xfId="14" applyFont="1" applyBorder="1" applyAlignment="1">
      <alignment horizontal="center" vertical="center"/>
    </xf>
    <xf numFmtId="0" fontId="16" fillId="0" borderId="3" xfId="14" applyFont="1" applyBorder="1" applyAlignment="1">
      <alignment horizontal="center" vertical="center"/>
    </xf>
    <xf numFmtId="0" fontId="16" fillId="0" borderId="6" xfId="14" applyFont="1" applyBorder="1" applyAlignment="1">
      <alignment horizontal="center" vertical="center"/>
    </xf>
    <xf numFmtId="0" fontId="16" fillId="0" borderId="7" xfId="14" applyFont="1" applyBorder="1" applyAlignment="1">
      <alignment horizontal="center" vertical="center"/>
    </xf>
    <xf numFmtId="0" fontId="16" fillId="0" borderId="8" xfId="14" applyFont="1" applyBorder="1" applyAlignment="1">
      <alignment horizontal="center" vertical="center"/>
    </xf>
    <xf numFmtId="9" fontId="16" fillId="0" borderId="9" xfId="14" applyNumberFormat="1" applyFont="1" applyBorder="1" applyAlignment="1">
      <alignment horizontal="left" vertical="center" indent="2"/>
    </xf>
    <xf numFmtId="9" fontId="16" fillId="0" borderId="11" xfId="14" applyNumberFormat="1" applyFont="1" applyBorder="1" applyAlignment="1">
      <alignment horizontal="left" vertical="center" indent="2"/>
    </xf>
    <xf numFmtId="9" fontId="16" fillId="0" borderId="6" xfId="14" applyNumberFormat="1" applyFont="1" applyBorder="1" applyAlignment="1">
      <alignment horizontal="left" vertical="center" indent="2"/>
    </xf>
    <xf numFmtId="9" fontId="16" fillId="0" borderId="8" xfId="14" applyNumberFormat="1" applyFont="1" applyBorder="1" applyAlignment="1">
      <alignment horizontal="left" vertical="center" indent="2"/>
    </xf>
    <xf numFmtId="181" fontId="29" fillId="0" borderId="85" xfId="14" applyNumberFormat="1" applyFont="1" applyBorder="1" applyAlignment="1">
      <alignment horizontal="center" vertical="center"/>
    </xf>
    <xf numFmtId="0" fontId="28" fillId="0" borderId="91" xfId="14" applyFont="1" applyBorder="1"/>
    <xf numFmtId="10" fontId="35" fillId="8" borderId="0" xfId="14" applyNumberFormat="1" applyFont="1" applyFill="1" applyAlignment="1">
      <alignment horizontal="center" vertical="center"/>
    </xf>
    <xf numFmtId="0" fontId="38" fillId="8" borderId="0" xfId="14" applyFont="1" applyFill="1" applyAlignment="1">
      <alignment horizontal="center" vertical="center"/>
    </xf>
    <xf numFmtId="0" fontId="28" fillId="8" borderId="0" xfId="14" applyFont="1" applyFill="1"/>
    <xf numFmtId="0" fontId="28" fillId="8" borderId="41" xfId="14" applyFont="1" applyFill="1" applyBorder="1"/>
    <xf numFmtId="0" fontId="37" fillId="8" borderId="0" xfId="14" applyFont="1" applyFill="1"/>
    <xf numFmtId="0" fontId="35" fillId="0" borderId="46" xfId="14" applyFont="1" applyBorder="1" applyAlignment="1">
      <alignment horizontal="center" vertical="center" wrapText="1"/>
    </xf>
    <xf numFmtId="0" fontId="28" fillId="0" borderId="32" xfId="14" applyFont="1" applyBorder="1"/>
    <xf numFmtId="0" fontId="28" fillId="0" borderId="83" xfId="14" applyFont="1" applyBorder="1"/>
    <xf numFmtId="0" fontId="28" fillId="0" borderId="56" xfId="14" applyFont="1" applyBorder="1"/>
    <xf numFmtId="0" fontId="28" fillId="0" borderId="57" xfId="14" applyFont="1" applyBorder="1"/>
    <xf numFmtId="0" fontId="28" fillId="0" borderId="70" xfId="14" applyFont="1" applyBorder="1"/>
    <xf numFmtId="0" fontId="35" fillId="8" borderId="0" xfId="14" applyFont="1" applyFill="1" applyAlignment="1">
      <alignment horizontal="center" vertical="center"/>
    </xf>
    <xf numFmtId="0" fontId="28" fillId="8" borderId="57" xfId="14" applyFont="1" applyFill="1" applyBorder="1"/>
    <xf numFmtId="0" fontId="28" fillId="8" borderId="58" xfId="14" applyFont="1" applyFill="1" applyBorder="1"/>
    <xf numFmtId="10" fontId="29" fillId="0" borderId="85" xfId="14" applyNumberFormat="1" applyFont="1" applyBorder="1" applyAlignment="1">
      <alignment horizontal="center" vertical="center"/>
    </xf>
    <xf numFmtId="10" fontId="28" fillId="0" borderId="91" xfId="14" applyNumberFormat="1" applyFont="1" applyBorder="1"/>
    <xf numFmtId="40" fontId="29" fillId="0" borderId="83" xfId="14" applyNumberFormat="1" applyFont="1" applyBorder="1" applyAlignment="1">
      <alignment horizontal="center" vertical="center"/>
    </xf>
    <xf numFmtId="40" fontId="29" fillId="0" borderId="84" xfId="14" applyNumberFormat="1" applyFont="1" applyBorder="1" applyAlignment="1">
      <alignment horizontal="center" vertical="center"/>
    </xf>
    <xf numFmtId="0" fontId="28" fillId="0" borderId="92" xfId="14" applyFont="1" applyBorder="1"/>
    <xf numFmtId="1" fontId="28" fillId="0" borderId="79" xfId="14" applyNumberFormat="1" applyFont="1" applyBorder="1" applyAlignment="1">
      <alignment horizontal="left"/>
    </xf>
    <xf numFmtId="0" fontId="28" fillId="0" borderId="34" xfId="14" applyFont="1" applyBorder="1"/>
    <xf numFmtId="0" fontId="28" fillId="0" borderId="80" xfId="14" applyFont="1" applyBorder="1"/>
    <xf numFmtId="1" fontId="28" fillId="0" borderId="34" xfId="14" applyNumberFormat="1" applyFont="1" applyBorder="1" applyAlignment="1">
      <alignment horizontal="left"/>
    </xf>
    <xf numFmtId="1" fontId="28" fillId="0" borderId="80" xfId="14" applyNumberFormat="1" applyFont="1" applyBorder="1" applyAlignment="1">
      <alignment horizontal="left"/>
    </xf>
    <xf numFmtId="1" fontId="31" fillId="0" borderId="79" xfId="14" applyNumberFormat="1" applyFont="1" applyBorder="1" applyAlignment="1">
      <alignment horizontal="left"/>
    </xf>
    <xf numFmtId="0" fontId="29" fillId="8" borderId="37" xfId="14" applyFont="1" applyFill="1" applyBorder="1" applyAlignment="1">
      <alignment horizontal="center" vertical="center"/>
    </xf>
    <xf numFmtId="0" fontId="5" fillId="0" borderId="38" xfId="14" applyBorder="1" applyAlignment="1">
      <alignment horizontal="center" vertical="center"/>
    </xf>
    <xf numFmtId="0" fontId="5" fillId="0" borderId="39" xfId="14" applyBorder="1" applyAlignment="1">
      <alignment horizontal="center" vertical="center"/>
    </xf>
    <xf numFmtId="0" fontId="5" fillId="0" borderId="56" xfId="14" applyBorder="1" applyAlignment="1">
      <alignment horizontal="center" vertical="center"/>
    </xf>
    <xf numFmtId="0" fontId="5" fillId="0" borderId="57" xfId="14" applyBorder="1" applyAlignment="1">
      <alignment horizontal="center" vertical="center"/>
    </xf>
    <xf numFmtId="0" fontId="5" fillId="0" borderId="58" xfId="14" applyBorder="1" applyAlignment="1">
      <alignment horizontal="center" vertical="center"/>
    </xf>
    <xf numFmtId="0" fontId="30" fillId="0" borderId="63" xfId="14" applyFont="1" applyBorder="1" applyAlignment="1">
      <alignment horizontal="center" vertical="center"/>
    </xf>
    <xf numFmtId="0" fontId="28" fillId="0" borderId="68" xfId="14" applyFont="1" applyBorder="1"/>
    <xf numFmtId="0" fontId="30" fillId="0" borderId="64" xfId="14" applyFont="1" applyBorder="1" applyAlignment="1">
      <alignment horizontal="center" vertical="center"/>
    </xf>
    <xf numFmtId="0" fontId="28" fillId="0" borderId="38" xfId="14" applyFont="1" applyBorder="1"/>
    <xf numFmtId="0" fontId="28" fillId="0" borderId="65" xfId="14" applyFont="1" applyBorder="1"/>
    <xf numFmtId="0" fontId="28" fillId="0" borderId="69" xfId="14" applyFont="1" applyBorder="1"/>
    <xf numFmtId="1" fontId="31" fillId="0" borderId="74" xfId="14" applyNumberFormat="1" applyFont="1" applyBorder="1" applyAlignment="1">
      <alignment horizontal="left"/>
    </xf>
    <xf numFmtId="0" fontId="28" fillId="0" borderId="31" xfId="14" applyFont="1" applyBorder="1"/>
    <xf numFmtId="0" fontId="28" fillId="0" borderId="75" xfId="14" applyFont="1" applyBorder="1"/>
    <xf numFmtId="1" fontId="28" fillId="9" borderId="79" xfId="14" applyNumberFormat="1" applyFont="1" applyFill="1" applyBorder="1" applyAlignment="1">
      <alignment horizontal="left"/>
    </xf>
    <xf numFmtId="0" fontId="28" fillId="9" borderId="34" xfId="14" applyFont="1" applyFill="1" applyBorder="1"/>
    <xf numFmtId="0" fontId="28" fillId="9" borderId="80" xfId="14" applyFont="1" applyFill="1" applyBorder="1"/>
    <xf numFmtId="1" fontId="32" fillId="9" borderId="79" xfId="14" applyNumberFormat="1" applyFont="1" applyFill="1" applyBorder="1" applyAlignment="1">
      <alignment horizontal="left"/>
    </xf>
    <xf numFmtId="0" fontId="32" fillId="9" borderId="34" xfId="14" applyFont="1" applyFill="1" applyBorder="1"/>
    <xf numFmtId="0" fontId="32" fillId="9" borderId="80" xfId="14" applyFont="1" applyFill="1" applyBorder="1"/>
    <xf numFmtId="182" fontId="15" fillId="0" borderId="0" xfId="15" applyNumberFormat="1" applyFont="1" applyAlignment="1">
      <alignment horizontal="left" vertical="center"/>
    </xf>
    <xf numFmtId="1" fontId="28" fillId="8" borderId="0" xfId="14" applyNumberFormat="1" applyFont="1" applyFill="1" applyAlignment="1">
      <alignment horizontal="left"/>
    </xf>
    <xf numFmtId="1" fontId="28" fillId="8" borderId="57" xfId="14" applyNumberFormat="1" applyFont="1" applyFill="1" applyBorder="1" applyAlignment="1">
      <alignment horizontal="left"/>
    </xf>
    <xf numFmtId="0" fontId="28" fillId="0" borderId="88" xfId="14" applyFont="1" applyBorder="1"/>
    <xf numFmtId="0" fontId="28" fillId="0" borderId="40" xfId="14" applyFont="1" applyBorder="1"/>
    <xf numFmtId="0" fontId="28" fillId="0" borderId="0" xfId="14" applyFont="1"/>
    <xf numFmtId="0" fontId="28" fillId="0" borderId="86" xfId="14" applyFont="1" applyBorder="1"/>
    <xf numFmtId="0" fontId="28" fillId="0" borderId="87" xfId="14" applyFont="1" applyBorder="1"/>
    <xf numFmtId="1" fontId="28" fillId="8" borderId="40" xfId="14" applyNumberFormat="1" applyFont="1" applyFill="1" applyBorder="1" applyAlignment="1">
      <alignment horizontal="left"/>
    </xf>
    <xf numFmtId="1" fontId="28" fillId="8" borderId="56" xfId="14" applyNumberFormat="1" applyFont="1" applyFill="1" applyBorder="1" applyAlignment="1">
      <alignment horizontal="left"/>
    </xf>
    <xf numFmtId="0" fontId="29" fillId="13" borderId="0" xfId="6" applyFont="1" applyFill="1" applyAlignment="1">
      <alignment horizontal="center" vertical="center"/>
    </xf>
    <xf numFmtId="0" fontId="5" fillId="3" borderId="12" xfId="3" applyFill="1" applyBorder="1" applyAlignment="1">
      <alignment horizontal="center"/>
    </xf>
    <xf numFmtId="0" fontId="8" fillId="3" borderId="12" xfId="3" applyFont="1" applyFill="1" applyBorder="1" applyAlignment="1">
      <alignment horizontal="center"/>
    </xf>
    <xf numFmtId="0" fontId="8" fillId="3" borderId="12" xfId="3" applyFont="1" applyFill="1" applyBorder="1" applyAlignment="1">
      <alignment vertical="center"/>
    </xf>
    <xf numFmtId="10" fontId="8" fillId="3" borderId="2" xfId="8" applyNumberFormat="1" applyFont="1" applyFill="1" applyBorder="1" applyAlignment="1" applyProtection="1">
      <alignment horizontal="center" vertical="center"/>
    </xf>
    <xf numFmtId="0" fontId="15" fillId="3" borderId="12" xfId="3" applyFont="1" applyFill="1" applyBorder="1"/>
    <xf numFmtId="0" fontId="5" fillId="3" borderId="23" xfId="3" applyFill="1" applyBorder="1"/>
    <xf numFmtId="166" fontId="5" fillId="3" borderId="23" xfId="4" applyNumberFormat="1" applyFont="1" applyFill="1" applyBorder="1" applyAlignment="1" applyProtection="1"/>
    <xf numFmtId="0" fontId="5" fillId="3" borderId="23" xfId="3" applyFill="1" applyBorder="1" applyAlignment="1">
      <alignment horizontal="center"/>
    </xf>
    <xf numFmtId="165" fontId="5" fillId="3" borderId="23" xfId="4" applyFont="1" applyFill="1" applyBorder="1" applyAlignment="1" applyProtection="1">
      <alignment horizontal="center"/>
    </xf>
    <xf numFmtId="0" fontId="5" fillId="3" borderId="22" xfId="3" applyFill="1" applyBorder="1"/>
    <xf numFmtId="166" fontId="5" fillId="3" borderId="22" xfId="4" applyNumberFormat="1" applyFont="1" applyFill="1" applyBorder="1" applyAlignment="1" applyProtection="1"/>
    <xf numFmtId="0" fontId="5" fillId="3" borderId="22" xfId="3" applyFill="1" applyBorder="1" applyAlignment="1">
      <alignment horizontal="center"/>
    </xf>
    <xf numFmtId="165" fontId="5" fillId="3" borderId="22" xfId="4" applyFont="1" applyFill="1" applyBorder="1" applyAlignment="1" applyProtection="1">
      <alignment horizontal="center"/>
    </xf>
    <xf numFmtId="0" fontId="14" fillId="3" borderId="12" xfId="3" applyFont="1" applyFill="1" applyBorder="1" applyAlignment="1">
      <alignment horizontal="center" vertical="center" wrapText="1"/>
    </xf>
    <xf numFmtId="0" fontId="14" fillId="3" borderId="12" xfId="3" applyFont="1" applyFill="1" applyBorder="1" applyAlignment="1">
      <alignment horizontal="center"/>
    </xf>
    <xf numFmtId="0" fontId="5" fillId="3" borderId="21" xfId="3" applyFill="1" applyBorder="1"/>
    <xf numFmtId="166" fontId="5" fillId="3" borderId="21" xfId="4" applyNumberFormat="1" applyFont="1" applyFill="1" applyBorder="1" applyAlignment="1" applyProtection="1"/>
    <xf numFmtId="0" fontId="5" fillId="3" borderId="21" xfId="3" applyFill="1" applyBorder="1" applyAlignment="1">
      <alignment horizontal="center"/>
    </xf>
    <xf numFmtId="165" fontId="5" fillId="3" borderId="21" xfId="4" applyFont="1" applyFill="1" applyBorder="1" applyAlignment="1" applyProtection="1">
      <alignment horizontal="center"/>
    </xf>
    <xf numFmtId="0" fontId="14" fillId="3" borderId="12" xfId="3" applyFont="1" applyFill="1" applyBorder="1" applyAlignment="1">
      <alignment vertical="center" wrapText="1"/>
    </xf>
    <xf numFmtId="165" fontId="45" fillId="3" borderId="25" xfId="4" applyFont="1" applyFill="1" applyBorder="1" applyAlignment="1" applyProtection="1">
      <alignment wrapText="1"/>
    </xf>
    <xf numFmtId="165" fontId="45" fillId="3" borderId="26" xfId="4" applyFont="1" applyFill="1" applyBorder="1" applyAlignment="1" applyProtection="1">
      <alignment wrapText="1"/>
    </xf>
    <xf numFmtId="165" fontId="45" fillId="3" borderId="27" xfId="4" applyFont="1" applyFill="1" applyBorder="1" applyAlignment="1" applyProtection="1">
      <alignment wrapText="1"/>
    </xf>
    <xf numFmtId="4" fontId="45" fillId="3" borderId="25" xfId="3" applyNumberFormat="1" applyFont="1" applyFill="1" applyBorder="1" applyAlignment="1">
      <alignment horizontal="center"/>
    </xf>
    <xf numFmtId="4" fontId="45" fillId="3" borderId="27" xfId="3" applyNumberFormat="1" applyFont="1" applyFill="1" applyBorder="1" applyAlignment="1">
      <alignment horizontal="center"/>
    </xf>
    <xf numFmtId="169" fontId="45" fillId="3" borderId="25" xfId="3" applyNumberFormat="1" applyFont="1" applyFill="1" applyBorder="1" applyAlignment="1">
      <alignment horizontal="center" vertical="center" wrapText="1"/>
    </xf>
    <xf numFmtId="169" fontId="45" fillId="3" borderId="26" xfId="3" applyNumberFormat="1" applyFont="1" applyFill="1" applyBorder="1" applyAlignment="1">
      <alignment horizontal="center" vertical="center" wrapText="1"/>
    </xf>
    <xf numFmtId="169" fontId="45" fillId="3" borderId="27" xfId="3" applyNumberFormat="1" applyFont="1" applyFill="1" applyBorder="1" applyAlignment="1">
      <alignment horizontal="center" vertical="center" wrapText="1"/>
    </xf>
    <xf numFmtId="4" fontId="45" fillId="3" borderId="21" xfId="4" applyNumberFormat="1" applyFont="1" applyFill="1" applyBorder="1" applyAlignment="1" applyProtection="1">
      <alignment horizontal="center" vertical="center" wrapText="1"/>
    </xf>
    <xf numFmtId="165" fontId="5" fillId="3" borderId="23" xfId="4" applyFont="1" applyFill="1" applyBorder="1" applyAlignment="1" applyProtection="1"/>
    <xf numFmtId="4" fontId="5" fillId="3" borderId="23" xfId="3" applyNumberFormat="1" applyFill="1" applyBorder="1" applyAlignment="1">
      <alignment horizontal="center"/>
    </xf>
    <xf numFmtId="169" fontId="5" fillId="3" borderId="23" xfId="3" applyNumberFormat="1" applyFill="1" applyBorder="1" applyAlignment="1">
      <alignment horizontal="center" vertical="center" wrapText="1"/>
    </xf>
    <xf numFmtId="4" fontId="5" fillId="3" borderId="23" xfId="4" applyNumberFormat="1" applyFont="1" applyFill="1" applyBorder="1" applyAlignment="1" applyProtection="1">
      <alignment horizontal="center" vertical="center" wrapText="1"/>
    </xf>
    <xf numFmtId="165" fontId="45" fillId="3" borderId="22" xfId="4" applyFont="1" applyFill="1" applyBorder="1" applyAlignment="1" applyProtection="1">
      <alignment wrapText="1"/>
    </xf>
    <xf numFmtId="4" fontId="45" fillId="3" borderId="22" xfId="3" applyNumberFormat="1" applyFont="1" applyFill="1" applyBorder="1" applyAlignment="1">
      <alignment horizontal="center"/>
    </xf>
    <xf numFmtId="169" fontId="45" fillId="3" borderId="22" xfId="3" applyNumberFormat="1" applyFont="1" applyFill="1" applyBorder="1" applyAlignment="1">
      <alignment horizontal="center" vertical="center" wrapText="1"/>
    </xf>
    <xf numFmtId="165" fontId="45" fillId="3" borderId="22" xfId="7" applyFont="1" applyFill="1" applyBorder="1" applyAlignment="1" applyProtection="1">
      <alignment wrapText="1"/>
    </xf>
    <xf numFmtId="165" fontId="5" fillId="3" borderId="22" xfId="4" applyFont="1" applyFill="1" applyBorder="1" applyAlignment="1" applyProtection="1"/>
    <xf numFmtId="4" fontId="5" fillId="3" borderId="22" xfId="3" applyNumberFormat="1" applyFill="1" applyBorder="1" applyAlignment="1">
      <alignment horizontal="center"/>
    </xf>
    <xf numFmtId="169" fontId="5" fillId="3" borderId="21" xfId="3" applyNumberFormat="1" applyFill="1" applyBorder="1" applyAlignment="1">
      <alignment horizontal="center" vertical="center" wrapText="1"/>
    </xf>
    <xf numFmtId="4" fontId="5" fillId="3" borderId="21" xfId="4" applyNumberFormat="1" applyFont="1" applyFill="1" applyBorder="1" applyAlignment="1" applyProtection="1">
      <alignment horizontal="center" vertical="center" wrapText="1"/>
    </xf>
    <xf numFmtId="169" fontId="45" fillId="3" borderId="21" xfId="3" applyNumberFormat="1" applyFont="1" applyFill="1" applyBorder="1" applyAlignment="1">
      <alignment horizontal="center" vertical="center" wrapText="1"/>
    </xf>
    <xf numFmtId="165" fontId="5" fillId="3" borderId="23" xfId="4" applyFont="1" applyFill="1" applyBorder="1" applyAlignment="1" applyProtection="1">
      <alignment vertical="center" wrapText="1"/>
    </xf>
    <xf numFmtId="0" fontId="14" fillId="3" borderId="12" xfId="3" applyFont="1" applyFill="1" applyBorder="1" applyAlignment="1">
      <alignment horizontal="right"/>
    </xf>
    <xf numFmtId="0" fontId="14" fillId="3" borderId="9" xfId="3" applyFont="1" applyFill="1" applyBorder="1" applyAlignment="1">
      <alignment horizontal="right"/>
    </xf>
    <xf numFmtId="2" fontId="14" fillId="3" borderId="11" xfId="4" applyNumberFormat="1" applyFont="1" applyFill="1" applyBorder="1" applyAlignment="1" applyProtection="1">
      <alignment horizontal="center" vertical="center"/>
    </xf>
    <xf numFmtId="2" fontId="14" fillId="3" borderId="12" xfId="4" applyNumberFormat="1" applyFont="1" applyFill="1" applyBorder="1" applyAlignment="1" applyProtection="1">
      <alignment horizontal="center" vertical="center"/>
    </xf>
    <xf numFmtId="165" fontId="14" fillId="3" borderId="12" xfId="4" applyFont="1" applyFill="1" applyBorder="1" applyAlignment="1" applyProtection="1">
      <alignment horizontal="center"/>
    </xf>
    <xf numFmtId="165" fontId="5" fillId="3" borderId="22" xfId="4" applyFont="1" applyFill="1" applyBorder="1" applyAlignment="1" applyProtection="1">
      <alignment vertical="center" wrapText="1"/>
    </xf>
    <xf numFmtId="169" fontId="5" fillId="3" borderId="22" xfId="3" applyNumberFormat="1" applyFill="1" applyBorder="1" applyAlignment="1">
      <alignment horizontal="center" vertical="center" wrapText="1"/>
    </xf>
    <xf numFmtId="4" fontId="5" fillId="3" borderId="22" xfId="4" applyNumberFormat="1" applyFont="1" applyFill="1" applyBorder="1" applyAlignment="1" applyProtection="1">
      <alignment horizontal="center" vertical="center" wrapText="1"/>
    </xf>
    <xf numFmtId="165" fontId="5" fillId="3" borderId="21" xfId="4" applyFont="1" applyFill="1" applyBorder="1" applyAlignment="1" applyProtection="1">
      <alignment vertical="center" wrapText="1"/>
    </xf>
    <xf numFmtId="165" fontId="5" fillId="3" borderId="23" xfId="4" applyFont="1" applyFill="1" applyBorder="1" applyAlignment="1" applyProtection="1">
      <alignment horizontal="left"/>
    </xf>
    <xf numFmtId="169" fontId="5" fillId="3" borderId="23" xfId="3" applyNumberFormat="1" applyFill="1" applyBorder="1" applyAlignment="1">
      <alignment horizontal="center"/>
    </xf>
    <xf numFmtId="39" fontId="5" fillId="3" borderId="23" xfId="4" applyNumberFormat="1" applyFont="1" applyFill="1" applyBorder="1" applyAlignment="1" applyProtection="1"/>
    <xf numFmtId="165" fontId="5" fillId="3" borderId="22" xfId="4" applyFont="1" applyFill="1" applyBorder="1" applyAlignment="1" applyProtection="1">
      <alignment horizontal="left"/>
    </xf>
    <xf numFmtId="39" fontId="5" fillId="3" borderId="22" xfId="4" applyNumberFormat="1" applyFont="1" applyFill="1" applyBorder="1" applyAlignment="1" applyProtection="1"/>
    <xf numFmtId="39" fontId="5" fillId="3" borderId="21" xfId="4" applyNumberFormat="1" applyFont="1" applyFill="1" applyBorder="1" applyAlignment="1" applyProtection="1"/>
    <xf numFmtId="165" fontId="5" fillId="3" borderId="21" xfId="4" applyFont="1" applyFill="1" applyBorder="1" applyAlignment="1" applyProtection="1">
      <alignment horizontal="left"/>
    </xf>
    <xf numFmtId="4" fontId="5" fillId="3" borderId="21" xfId="3" applyNumberFormat="1" applyFill="1" applyBorder="1" applyAlignment="1">
      <alignment horizontal="center"/>
    </xf>
    <xf numFmtId="0" fontId="12" fillId="3" borderId="9" xfId="3" applyFont="1" applyFill="1" applyBorder="1" applyAlignment="1">
      <alignment horizontal="center" vertical="center"/>
    </xf>
    <xf numFmtId="0" fontId="12" fillId="3" borderId="10" xfId="3" applyFont="1" applyFill="1" applyBorder="1" applyAlignment="1">
      <alignment horizontal="center" vertical="center"/>
    </xf>
    <xf numFmtId="0" fontId="13" fillId="3" borderId="1" xfId="4" applyNumberFormat="1" applyFont="1" applyFill="1" applyBorder="1" applyAlignment="1" applyProtection="1"/>
    <xf numFmtId="0" fontId="13" fillId="3" borderId="2" xfId="4" applyNumberFormat="1" applyFont="1" applyFill="1" applyBorder="1" applyAlignment="1" applyProtection="1"/>
    <xf numFmtId="0" fontId="13" fillId="3" borderId="3" xfId="4" applyNumberFormat="1" applyFont="1" applyFill="1" applyBorder="1" applyAlignment="1" applyProtection="1"/>
    <xf numFmtId="0" fontId="8" fillId="3" borderId="6" xfId="3" applyFont="1" applyFill="1" applyBorder="1" applyAlignment="1">
      <alignment horizontal="center" vertical="center" wrapText="1"/>
    </xf>
    <xf numFmtId="0" fontId="8" fillId="3" borderId="7" xfId="3" applyFont="1" applyFill="1" applyBorder="1" applyAlignment="1">
      <alignment horizontal="center" vertical="center" wrapText="1"/>
    </xf>
    <xf numFmtId="0" fontId="8" fillId="3" borderId="8" xfId="3" applyFont="1" applyFill="1" applyBorder="1" applyAlignment="1">
      <alignment horizontal="center" vertical="center" wrapText="1"/>
    </xf>
    <xf numFmtId="0" fontId="14" fillId="3" borderId="6" xfId="4" applyNumberFormat="1" applyFont="1" applyFill="1" applyBorder="1" applyAlignment="1" applyProtection="1">
      <alignment horizontal="center" vertical="center" wrapText="1"/>
    </xf>
    <xf numFmtId="0" fontId="14" fillId="3" borderId="7" xfId="4" applyNumberFormat="1" applyFont="1" applyFill="1" applyBorder="1" applyAlignment="1" applyProtection="1">
      <alignment horizontal="center" vertical="center" wrapText="1"/>
    </xf>
    <xf numFmtId="0" fontId="14" fillId="3" borderId="8" xfId="4" applyNumberFormat="1" applyFont="1" applyFill="1" applyBorder="1" applyAlignment="1" applyProtection="1">
      <alignment horizontal="center" vertical="center" wrapText="1"/>
    </xf>
    <xf numFmtId="0" fontId="8" fillId="6" borderId="9" xfId="3" applyFont="1" applyFill="1" applyBorder="1" applyAlignment="1">
      <alignment horizontal="left" vertical="center"/>
    </xf>
    <xf numFmtId="0" fontId="8" fillId="6" borderId="10" xfId="3" applyFont="1" applyFill="1" applyBorder="1" applyAlignment="1">
      <alignment horizontal="left" vertical="center"/>
    </xf>
    <xf numFmtId="0" fontId="8" fillId="6" borderId="11" xfId="3" applyFont="1" applyFill="1" applyBorder="1" applyAlignment="1">
      <alignment horizontal="left" vertical="center"/>
    </xf>
    <xf numFmtId="0" fontId="5" fillId="3" borderId="9" xfId="3" applyFill="1" applyBorder="1" applyAlignment="1">
      <alignment horizontal="center" vertical="center"/>
    </xf>
    <xf numFmtId="0" fontId="5" fillId="3" borderId="10" xfId="3" applyFill="1" applyBorder="1" applyAlignment="1">
      <alignment horizontal="center" vertical="center"/>
    </xf>
    <xf numFmtId="0" fontId="5" fillId="3" borderId="11" xfId="3" applyFill="1" applyBorder="1" applyAlignment="1">
      <alignment horizontal="center" vertical="center"/>
    </xf>
    <xf numFmtId="4" fontId="5" fillId="3" borderId="12" xfId="3" applyNumberFormat="1" applyFill="1" applyBorder="1" applyAlignment="1">
      <alignment horizontal="center" vertical="center" wrapText="1"/>
    </xf>
    <xf numFmtId="0" fontId="5" fillId="3" borderId="12" xfId="3" applyFill="1" applyBorder="1" applyAlignment="1">
      <alignment horizontal="center" vertical="center" wrapText="1"/>
    </xf>
    <xf numFmtId="0" fontId="5" fillId="3" borderId="15" xfId="3" applyFill="1" applyBorder="1" applyAlignment="1">
      <alignment horizontal="center" vertical="center" wrapText="1"/>
    </xf>
    <xf numFmtId="0" fontId="5" fillId="3" borderId="13" xfId="3" applyFill="1" applyBorder="1" applyAlignment="1">
      <alignment horizontal="center" vertical="center" wrapText="1"/>
    </xf>
    <xf numFmtId="4" fontId="5" fillId="3" borderId="15" xfId="3" applyNumberFormat="1" applyFill="1" applyBorder="1" applyAlignment="1">
      <alignment horizontal="center" vertical="center" wrapText="1"/>
    </xf>
    <xf numFmtId="4" fontId="5" fillId="3" borderId="13" xfId="3" applyNumberFormat="1" applyFill="1" applyBorder="1" applyAlignment="1">
      <alignment horizontal="center" vertical="center" wrapText="1"/>
    </xf>
    <xf numFmtId="4" fontId="16" fillId="3" borderId="12" xfId="3" applyNumberFormat="1" applyFont="1" applyFill="1" applyBorder="1" applyAlignment="1">
      <alignment horizontal="center" vertical="center" wrapText="1"/>
    </xf>
    <xf numFmtId="0" fontId="8" fillId="3" borderId="22" xfId="3" applyFont="1" applyFill="1" applyBorder="1" applyAlignment="1">
      <alignment vertical="center"/>
    </xf>
    <xf numFmtId="0" fontId="8" fillId="3" borderId="12" xfId="3" applyFont="1" applyFill="1" applyBorder="1" applyAlignment="1">
      <alignment horizontal="left" vertical="center"/>
    </xf>
    <xf numFmtId="0" fontId="8" fillId="3" borderId="9" xfId="5" applyFont="1" applyFill="1" applyBorder="1" applyAlignment="1">
      <alignment horizontal="center"/>
    </xf>
    <xf numFmtId="0" fontId="8" fillId="3" borderId="11" xfId="5" applyFont="1" applyFill="1" applyBorder="1" applyAlignment="1">
      <alignment horizontal="center"/>
    </xf>
    <xf numFmtId="0" fontId="5" fillId="3" borderId="15" xfId="3" applyFill="1" applyBorder="1" applyAlignment="1">
      <alignment horizontal="center"/>
    </xf>
    <xf numFmtId="0" fontId="5" fillId="3" borderId="14" xfId="3" applyFill="1" applyBorder="1" applyAlignment="1">
      <alignment horizontal="center"/>
    </xf>
    <xf numFmtId="0" fontId="5" fillId="3" borderId="13" xfId="3" applyFill="1" applyBorder="1" applyAlignment="1">
      <alignment horizontal="center"/>
    </xf>
    <xf numFmtId="165" fontId="5" fillId="3" borderId="0" xfId="4" applyFont="1" applyFill="1" applyBorder="1" applyAlignment="1">
      <alignment horizontal="center" vertical="center"/>
    </xf>
    <xf numFmtId="0" fontId="6" fillId="3" borderId="9" xfId="3" applyFont="1" applyFill="1" applyBorder="1" applyAlignment="1">
      <alignment horizontal="center"/>
    </xf>
    <xf numFmtId="0" fontId="6" fillId="3" borderId="10" xfId="3" applyFont="1" applyFill="1" applyBorder="1" applyAlignment="1">
      <alignment horizontal="center"/>
    </xf>
    <xf numFmtId="0" fontId="7" fillId="3" borderId="1" xfId="3" applyFont="1" applyFill="1" applyBorder="1" applyAlignment="1">
      <alignment horizontal="center" vertical="center"/>
    </xf>
    <xf numFmtId="0" fontId="7" fillId="3" borderId="2" xfId="3" applyFont="1" applyFill="1" applyBorder="1" applyAlignment="1">
      <alignment horizontal="center" vertical="center"/>
    </xf>
    <xf numFmtId="0" fontId="7" fillId="3" borderId="3" xfId="3" applyFont="1" applyFill="1" applyBorder="1" applyAlignment="1">
      <alignment horizontal="center" vertical="center"/>
    </xf>
    <xf numFmtId="0" fontId="7" fillId="3" borderId="6" xfId="3" applyFont="1" applyFill="1" applyBorder="1" applyAlignment="1">
      <alignment horizontal="center" vertical="center"/>
    </xf>
    <xf numFmtId="0" fontId="7" fillId="3" borderId="7" xfId="3" applyFont="1" applyFill="1" applyBorder="1" applyAlignment="1">
      <alignment horizontal="center" vertical="center"/>
    </xf>
    <xf numFmtId="0" fontId="7" fillId="3" borderId="8" xfId="3" applyFont="1" applyFill="1" applyBorder="1" applyAlignment="1">
      <alignment horizontal="center" vertical="center"/>
    </xf>
    <xf numFmtId="165" fontId="8" fillId="3" borderId="1" xfId="4" applyFont="1" applyFill="1" applyBorder="1" applyAlignment="1">
      <alignment horizontal="center" vertical="center" wrapText="1"/>
    </xf>
    <xf numFmtId="165" fontId="8" fillId="3" borderId="3" xfId="4" applyFont="1" applyFill="1" applyBorder="1" applyAlignment="1">
      <alignment horizontal="center" vertical="center" wrapText="1"/>
    </xf>
    <xf numFmtId="165" fontId="8" fillId="3" borderId="6" xfId="4" applyFont="1" applyFill="1" applyBorder="1" applyAlignment="1">
      <alignment horizontal="center" vertical="center" wrapText="1"/>
    </xf>
    <xf numFmtId="165" fontId="8" fillId="3" borderId="8" xfId="4" applyFont="1" applyFill="1" applyBorder="1" applyAlignment="1">
      <alignment horizontal="center" vertical="center" wrapText="1"/>
    </xf>
    <xf numFmtId="165" fontId="8" fillId="3" borderId="12" xfId="4" applyFont="1" applyFill="1" applyBorder="1" applyAlignment="1">
      <alignment horizontal="center" vertical="center" wrapText="1"/>
    </xf>
    <xf numFmtId="0" fontId="5" fillId="3" borderId="14" xfId="3" applyFill="1" applyBorder="1" applyAlignment="1">
      <alignment horizontal="center" vertical="center" wrapText="1"/>
    </xf>
    <xf numFmtId="0" fontId="5" fillId="3" borderId="15" xfId="5" applyFill="1" applyBorder="1" applyAlignment="1">
      <alignment horizontal="center" vertical="center"/>
    </xf>
    <xf numFmtId="0" fontId="5" fillId="3" borderId="13" xfId="5" applyFill="1" applyBorder="1" applyAlignment="1">
      <alignment horizontal="center" vertical="center"/>
    </xf>
    <xf numFmtId="165" fontId="8" fillId="3" borderId="9" xfId="4" applyFont="1" applyFill="1" applyBorder="1" applyAlignment="1">
      <alignment horizontal="center" wrapText="1"/>
    </xf>
    <xf numFmtId="165" fontId="8" fillId="3" borderId="10" xfId="4" applyFont="1" applyFill="1" applyBorder="1" applyAlignment="1">
      <alignment horizontal="center" wrapText="1"/>
    </xf>
    <xf numFmtId="165" fontId="8" fillId="3" borderId="11" xfId="4" applyFont="1" applyFill="1" applyBorder="1" applyAlignment="1">
      <alignment horizontal="center" wrapText="1"/>
    </xf>
    <xf numFmtId="171" fontId="22" fillId="3" borderId="32" xfId="10" applyNumberFormat="1" applyFont="1" applyFill="1" applyBorder="1" applyAlignment="1">
      <alignment horizontal="center" vertical="center"/>
    </xf>
    <xf numFmtId="171" fontId="23" fillId="3" borderId="0" xfId="10" applyNumberFormat="1" applyFont="1" applyFill="1" applyAlignment="1">
      <alignment horizontal="center" vertical="center"/>
    </xf>
    <xf numFmtId="171" fontId="22" fillId="3" borderId="42" xfId="10" applyNumberFormat="1" applyFont="1" applyFill="1" applyBorder="1" applyAlignment="1">
      <alignment horizontal="center" vertical="center" wrapText="1"/>
    </xf>
    <xf numFmtId="171" fontId="22" fillId="3" borderId="30" xfId="10" applyNumberFormat="1" applyFont="1" applyFill="1" applyBorder="1" applyAlignment="1">
      <alignment horizontal="center" vertical="center" wrapText="1"/>
    </xf>
    <xf numFmtId="171" fontId="23" fillId="3" borderId="40" xfId="10" applyNumberFormat="1" applyFont="1" applyFill="1" applyBorder="1" applyAlignment="1">
      <alignment horizontal="left" vertical="center" wrapText="1"/>
    </xf>
    <xf numFmtId="171" fontId="23" fillId="3" borderId="0" xfId="10" applyNumberFormat="1" applyFont="1" applyFill="1" applyAlignment="1">
      <alignment horizontal="left" vertical="center" wrapText="1"/>
    </xf>
    <xf numFmtId="171" fontId="22" fillId="3" borderId="42" xfId="10" applyNumberFormat="1" applyFont="1" applyFill="1" applyBorder="1" applyAlignment="1">
      <alignment horizontal="left" vertical="center" wrapText="1"/>
    </xf>
    <xf numFmtId="171" fontId="22" fillId="3" borderId="30" xfId="10" applyNumberFormat="1" applyFont="1" applyFill="1" applyBorder="1" applyAlignment="1">
      <alignment horizontal="left" vertical="center" wrapText="1"/>
    </xf>
    <xf numFmtId="171" fontId="23" fillId="3" borderId="31" xfId="10" applyNumberFormat="1" applyFont="1" applyFill="1" applyBorder="1" applyAlignment="1">
      <alignment horizontal="center" vertical="center"/>
    </xf>
    <xf numFmtId="171" fontId="15" fillId="3" borderId="46" xfId="10" applyNumberFormat="1" applyFont="1" applyFill="1" applyBorder="1" applyAlignment="1">
      <alignment horizontal="left" vertical="center" wrapText="1"/>
    </xf>
    <xf numFmtId="171" fontId="15" fillId="3" borderId="32" xfId="10" applyNumberFormat="1" applyFont="1" applyFill="1" applyBorder="1" applyAlignment="1">
      <alignment horizontal="left" vertical="center" wrapText="1"/>
    </xf>
    <xf numFmtId="171" fontId="15" fillId="3" borderId="40" xfId="10" applyNumberFormat="1" applyFont="1" applyFill="1" applyBorder="1" applyAlignment="1">
      <alignment horizontal="left" vertical="center" wrapText="1"/>
    </xf>
    <xf numFmtId="171" fontId="15" fillId="3" borderId="0" xfId="10" applyNumberFormat="1" applyFont="1" applyFill="1" applyAlignment="1">
      <alignment horizontal="left" vertical="center" wrapText="1"/>
    </xf>
  </cellXfs>
  <cellStyles count="17">
    <cellStyle name="Normal" xfId="0" builtinId="0"/>
    <cellStyle name="Normal 2" xfId="6" xr:uid="{81B92048-51A6-4519-9025-BD0931D5C375}"/>
    <cellStyle name="Normal 3" xfId="9" xr:uid="{00000000-0005-0000-0000-000035000000}"/>
    <cellStyle name="Normal 3 2" xfId="14" xr:uid="{FD6EFA2A-0353-4144-91EE-3C2576850BD7}"/>
    <cellStyle name="Normal 4" xfId="13" xr:uid="{00000000-0005-0000-0000-000039000000}"/>
    <cellStyle name="Normal 4 2" xfId="3" xr:uid="{A1DD0BF7-A567-40DA-B0E0-06E29F5DF8F3}"/>
    <cellStyle name="Normal 5" xfId="16" xr:uid="{3E1274B0-D32E-4C0B-BF92-B3BC789D589B}"/>
    <cellStyle name="Normal_5ª Medição 199" xfId="15" xr:uid="{AEFF5424-6D5F-41DF-ADE0-021ABD473A3C}"/>
    <cellStyle name="Normal_Inst.cant.obras-I (1)_ORÇAMENTO EMERGÊNCIAL - BR-174.AM 2" xfId="10" xr:uid="{C700F518-5F58-4221-9645-30836A3890D3}"/>
    <cellStyle name="Normal_rol-rua2" xfId="5" xr:uid="{01B0450B-B10D-4BCE-B1FB-4EC553AB9443}"/>
    <cellStyle name="Porcentagem" xfId="2" builtinId="5"/>
    <cellStyle name="Porcentagem 2" xfId="8" xr:uid="{139122D8-0417-463D-AF15-1202B79C1EAE}"/>
    <cellStyle name="Separador de milhares 7" xfId="7" xr:uid="{452E7B2E-3B2E-4993-9BCA-54AD25EE54D2}"/>
    <cellStyle name="Separador de milhares_Inst.cant.obras-I (1)_ORÇAMENTO EMERGÊNCIAL - BR-174.AM 2" xfId="11" xr:uid="{E619A032-F204-4A7F-8778-664BD009CA50}"/>
    <cellStyle name="Separador de milhares_ORÇAMENTO EMERGÊNCIAL - BR-174.AM 2" xfId="12" xr:uid="{A103A7BA-28DF-4734-A462-A8F6D052BC5B}"/>
    <cellStyle name="Vírgula" xfId="1" builtinId="3"/>
    <cellStyle name="Vírgula 2" xfId="4" xr:uid="{7FC19EEB-1ED6-4E93-8BF7-20797D53305F}"/>
  </cellStyles>
  <dxfs count="1">
    <dxf>
      <font>
        <condense val="0"/>
        <extend val="0"/>
        <color indexed="9"/>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externalLink" Target="externalLinks/externalLink37.xml"/><Relationship Id="rId50" Type="http://schemas.openxmlformats.org/officeDocument/2006/relationships/externalLink" Target="externalLinks/externalLink4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externalLink" Target="externalLinks/externalLink19.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3" Type="http://schemas.openxmlformats.org/officeDocument/2006/relationships/externalLink" Target="externalLinks/externalLink43.xml"/><Relationship Id="rId5" Type="http://schemas.openxmlformats.org/officeDocument/2006/relationships/worksheet" Target="worksheets/sheet5.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externalLink" Target="externalLinks/externalLink3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41.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externalLink" Target="externalLinks/externalLink36.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externalLink" Target="externalLinks/externalLink3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52" Type="http://schemas.openxmlformats.org/officeDocument/2006/relationships/externalLink" Target="externalLinks/externalLink4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1762125</xdr:colOff>
      <xdr:row>0</xdr:row>
      <xdr:rowOff>73025</xdr:rowOff>
    </xdr:from>
    <xdr:to>
      <xdr:col>2</xdr:col>
      <xdr:colOff>12700</xdr:colOff>
      <xdr:row>2</xdr:row>
      <xdr:rowOff>111125</xdr:rowOff>
    </xdr:to>
    <xdr:pic>
      <xdr:nvPicPr>
        <xdr:cNvPr id="2" name="Imagem 1">
          <a:extLst>
            <a:ext uri="{FF2B5EF4-FFF2-40B4-BE49-F238E27FC236}">
              <a16:creationId xmlns:a16="http://schemas.microsoft.com/office/drawing/2014/main" id="{E90EF62C-7DCF-49E7-B907-772ED95CA2D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95450" y="73025"/>
          <a:ext cx="12700" cy="4191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847725</xdr:colOff>
      <xdr:row>29</xdr:row>
      <xdr:rowOff>123825</xdr:rowOff>
    </xdr:from>
    <xdr:to>
      <xdr:col>4</xdr:col>
      <xdr:colOff>762000</xdr:colOff>
      <xdr:row>35</xdr:row>
      <xdr:rowOff>180975</xdr:rowOff>
    </xdr:to>
    <xdr:pic>
      <xdr:nvPicPr>
        <xdr:cNvPr id="2" name="Picture 3">
          <a:extLst>
            <a:ext uri="{FF2B5EF4-FFF2-40B4-BE49-F238E27FC236}">
              <a16:creationId xmlns:a16="http://schemas.microsoft.com/office/drawing/2014/main" id="{6C1B9805-8A0E-4940-849C-FEBF7311ED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4475" y="5638800"/>
          <a:ext cx="3476625" cy="1143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847725</xdr:colOff>
      <xdr:row>29</xdr:row>
      <xdr:rowOff>114300</xdr:rowOff>
    </xdr:from>
    <xdr:to>
      <xdr:col>4</xdr:col>
      <xdr:colOff>762000</xdr:colOff>
      <xdr:row>35</xdr:row>
      <xdr:rowOff>104775</xdr:rowOff>
    </xdr:to>
    <xdr:pic>
      <xdr:nvPicPr>
        <xdr:cNvPr id="2" name="Picture 3">
          <a:extLst>
            <a:ext uri="{FF2B5EF4-FFF2-40B4-BE49-F238E27FC236}">
              <a16:creationId xmlns:a16="http://schemas.microsoft.com/office/drawing/2014/main" id="{AF6F44FD-B339-4E01-B580-D91D8DF888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0" y="5629275"/>
          <a:ext cx="3476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549087</xdr:colOff>
      <xdr:row>20</xdr:row>
      <xdr:rowOff>100854</xdr:rowOff>
    </xdr:from>
    <xdr:to>
      <xdr:col>8</xdr:col>
      <xdr:colOff>282387</xdr:colOff>
      <xdr:row>32</xdr:row>
      <xdr:rowOff>151841</xdr:rowOff>
    </xdr:to>
    <xdr:pic>
      <xdr:nvPicPr>
        <xdr:cNvPr id="2" name="Imagem 1">
          <a:extLst>
            <a:ext uri="{FF2B5EF4-FFF2-40B4-BE49-F238E27FC236}">
              <a16:creationId xmlns:a16="http://schemas.microsoft.com/office/drawing/2014/main" id="{85EE8855-F8AA-4F89-AD3E-E962C7E005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3403" t="28853" r="40697" b="26059"/>
        <a:stretch>
          <a:fillRect/>
        </a:stretch>
      </xdr:blipFill>
      <xdr:spPr bwMode="auto">
        <a:xfrm>
          <a:off x="5401234" y="3944472"/>
          <a:ext cx="2400300" cy="1933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Aparecida\PM_APA~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M&#225;rio/AppData/Local/Microsoft/Windows/Temporary%20Internet%20Files/Content.Outlook/OM65OGO8/Documents%20and%20Settings/Marsoft-Informatica/Configura&#231;&#245;es%20locais/Temporary%20Internet%20Files/Conten"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ua\SMVO_LICITACAO\Users\M&#225;rio\AppData\Local\Microsoft\Windows\Temporary%20Internet%20Files\Content.Outlook\OM65OGO8\Documents%20and%20Settings\Marsoft-Informatica\Configura&#231;&#245;es%20locais\Temporary%20Internet%20Files\Conten"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PATO%20-%20BR%20-%20425%20aditiv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Users\LG\Desktop\Paviservice\Medic&#227;o%20Junho%2008\Documents%20and%20Settings\bolivar.euler\Meus%20documentos\UL-PARA&#205;SO\Documentos\2008\OBRAS\Conserva\1&#170;%20Medi&#231;&#227;o\MED%20PARAISO%20REVISAD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Bolivar\SERVI&#199;OS\MIRANORTE\MIRANORTE%20FINAL\13-04-2010\OR&#199;AMENTO%20FINA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ransportes\c\Meus%20Documentos\Planaltina\Boletim%20de%20Medi&#231;&#227;o.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233;cnico\c-tecnico\T&#201;CNICA\DNER\19%20DISTRITO%20RODOVI&#193;RIO%20FEDERAL\CARTA%20CONVITE%20N&#176;%200129-98-19\CARTA%20CONVITE%20N&#176;%200129-98-1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V-DNE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aiapo_server\c\0798\TECNICO\TEACOMP\LOTE06\P09\P10\RELAT6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H:\Documents%20and%20Settings\amauri.lima\Configura&#231;&#245;es%20locais\Temporary%20Internet%20Files\OLK7AC\modelo%20br153_parais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Anderson/Meus%20documentos/DNIT/Arquivos%20DNIT/PATO/PATOS%20ENTREGUES/Jata&#237;/PATO%20-%20BR%20-%20425%20aditiv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Users/User/Desktop/modelo%20de%20pato%20bolivar/PATO%20BR_010%20_km%20490_1%20_%20km%20592_9_%20_%20UL%2023%2002.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H:\DNIT\5&#170;%20UNIT\Manuten&#231;&#227;o\Manuten&#231;&#227;o%20Rotineira\Patos\Patos%20a%20licitar-prontos\PT-BR-418%20(Km%2084,5%20-%20Km%20123,9)%20(UL%205-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ransportes\c\dados\PLANILHA\drgoor02_and.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233;cnico\C-T&#201;CNICO\Nossos%20Documentos\Licita&#231;&#245;es\DNER%20-%2019&#186;\Concorr&#234;ncia%20N.&#186;%20187.2000\Quadros%20para%20Licita&#231;&#245;e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Helder\CONTROLADORIA\Meus%20documentos\CONTROLE\Lixeira\000_Tabe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H:\Users\LG\Desktop\Paviservice\Medic&#227;o%20Junho%2008\Documents%20and%20Settings\bolivar.euler\Meus%20documentos\UL-PARA&#205;SO\Documentos\2008\OBRAS\Conserva\1&#170;%20Medi&#231;&#227;o%20Errada\MED%20PARAISO%20REVISADO.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Obras2008/Conc_2008/Dnit/Unit/Ja%20apresentado/109_08_12/Proposta/FV-DNER.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unzipped\Tomada%20de%20Pre&#231;os%20BR222\WINDOWS\TEMP\WINDOWS\Desktop\Obras%20diversas\Leopoldina\Or&#231;amentos\Orc%20381\Orc%20Trevo%20Takono\OR960887.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Documents%20and%20Settings/orlando/Configura&#231;&#245;es%20locais/Temporary%20Internet%20Files/Content.IE5/6TGBUKDU/Triunfo/Obra/Obra%20n&#186;%20199/2&#170;%20Repactua&#231;&#227;o/4&#170;%20medi&#231;&#227;o%20199%20ap&#243;s%202&#170;%20repactua&#231;&#227;o.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Obra\Configura&#231;&#245;es%20locais\Temporary%20Internet%20Files\Content.IE5\4DW1IBG9\WINDOWS\TEMP\WINDOWS\Desktop\Obras%20diversas\Leopoldina\Or&#231;amentos\Orc%20381\Orc%20Trevo%20Takono\OR96088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EONARDO\Leonardo\BR-230,405%20e%20116%20(Gerobra-Cajazeiras)\Medi&#231;&#245;es%2018-06-02\Paramarsha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M&#225;rio/AppData/Local/Microsoft/Windows/Temporary%20Internet%20Files/Content.Outlook/OM65OGO8/Users/M&#225;rio/Documents/Meus%20arquivos%20recebidos/AVAN&#199;O%20F&#205;SICO-13507-05&#170;MP-0907-RELAT&#211;RIO.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lua\SMVO_LICITACAO\Users\M&#225;rio\AppData\Local\Microsoft\Windows\Temporary%20Internet%20Files\Content.Outlook\OM65OGO8\Users\M&#225;rio\Documents\Meus%20arquivos%20recebidos\AVAN&#199;O%20F&#205;SICO-13507-05&#170;MP-0907-RELAT&#211;RIO.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TERCIO\BR%20163%20REST%20set%202003\DEISI\Or&#231;amento%20Sta%20Helena%20Guaranta.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T&#233;cnico\C-T&#201;CNICO\Nossos%20Documentos\Licita&#231;&#245;es\DNER%20-%2019&#186;\Concorr&#234;ncia%20N.&#186;%20670.00\Equipamento%20e%20M&#227;o%20de%20Obra%20670.0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A:\Documents%20and%20Settings\ana.gondim\Configura&#231;&#245;es%20locais\Temporary%20Internet%20Files\Content.IE5\G19FC9AP\Meus%20documentos\Gerencia%20Obra\DNER\Ic&#243;\Pato%20BR%20116%20Ic&#243;%20para%20licitaca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A:\TEMP\Or&#231;amento%20Sta%20Helena%20Guaranta.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Engenharia1\dados1%20(d)\GERENCIA%20DE%20CUSTOS\OR&#199;AMENTOS\2003\MT%20407%20-%20Entr%20163_364l-Trevo%20do%20Lagarto_Contorno%20Su\Or&#231;amento%20MT%20-%20407_FINAL.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Redefisica\D\backup%20d\BOLETIM\Boletim%20jan05\Modelo%20de%20Or&#231;amento%20boletim%20jan04%20NAO%20MEXER.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Documents%20and%20Settings/orlando/Configura&#231;&#245;es%20locais/Temporary%20Internet%20Files/Content.IE5/6TGBUKDU/1&#170;%20medi&#231;&#227;o%20Agrima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eus%20documentos\pato2004br262\composi&#231;&#227;opadr&#227;o.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LEONARDO\Leonardo\BR-230,405%20e%20116%20(Gerobra-Cajazeiras)\Medi&#231;&#245;es%2018-06-02\tra&#231;o%20cbuq%20cba.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42.xml.rels><?xml version="1.0" encoding="UTF-8" standalone="yes"?>
<Relationships xmlns="http://schemas.openxmlformats.org/package/2006/relationships"><Relationship Id="rId1" Type="http://schemas.microsoft.com/office/2006/relationships/xlExternalLinkPath/xlPathMissing" Target="planilha%20compl.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lua\SMVO_LICITACAO\LOTES%20ATUALIZADO%20BASE%2005-2021\LOTE%2001%20ATUALIZADO%20NOV-202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bolivar.euler/Meus%20documentos/DNIT/LICITA&#199;&#213;ES/Restaura&#231;&#227;o/PATO%20BR%20242%20-%20KM%20305,0%20a%20410,7%20-%20Peixe/modelo%20br153_paraiso.xls"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Documents%20and%20Settings/jose.mota/Meus%20documentos/DNIT/PATO/PATO%20BR-153%20-%20Kenedy%20-%20Miranorte/Documents%20and%20Settings/bolivar.euler/Meus%20documentos/DNIT/LICITA&#199;&#213;ES/Restaura&#231;&#227;o/PATO%20BR%20242%20-%20KM%20305,0%20a%20410,7%20-%20Peixe/modelo%20br153_paraiso.xls?96732B00" TargetMode="External"/><Relationship Id="rId1" Type="http://schemas.openxmlformats.org/officeDocument/2006/relationships/externalLinkPath" Target="file:///\\96732B00\modelo%20br153_parais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Documents%20and%20Settings\bolivar.euler\Dados%20de%20aplicativos\Microsoft\Excel\DELTA%20CONSTRU&#199;&#195;O\CC%201088%20-%20Talism&#227;\MEDI&#199;&#213;ES\20%20Med%20Julho-09\Meus%20Documentos%202003\Catalogos%20EMOP\dado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Meus%20Documentos%202003\Catalogos%20EMOP\dad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CAMENTO"/>
      <sheetName val="DR84PCRF"/>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lan17"/>
      <sheetName val="Plan18"/>
      <sheetName val="Plan19"/>
      <sheetName val="Plan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ROSTO"/>
      <sheetName val="BODE"/>
      <sheetName val="ROSTO I"/>
      <sheetName val="REP SUP"/>
      <sheetName val="REP PROF"/>
      <sheetName val="FRESA"/>
      <sheetName val="CAPA PIS ACOST"/>
      <sheetName val="MICRO"/>
      <sheetName val="MATBET"/>
      <sheetName val="MOBCANT"/>
      <sheetName val="MAN"/>
      <sheetName val="CSV"/>
      <sheetName val="1CAPA"/>
      <sheetName val="2SUMÁRIO"/>
      <sheetName val="3APRES1"/>
      <sheetName val="4MAPA"/>
      <sheetName val="5DC"/>
      <sheetName val="6C FIN"/>
      <sheetName val="7CONT FIN"/>
      <sheetName val="8C FIS"/>
      <sheetName val="9CONT FIS"/>
      <sheetName val="10AV FIS"/>
      <sheetName val="CONT NE"/>
      <sheetName val="11PLUV"/>
      <sheetName val="12RH"/>
      <sheetName val="13EQ"/>
      <sheetName val="14IVE"/>
      <sheetName val="IVE MICRO"/>
      <sheetName val="IVE CBUQ"/>
      <sheetName val="COMENT"/>
      <sheetName val="DIPRVS12"/>
    </sheetNames>
    <sheetDataSet>
      <sheetData sheetId="0" refreshError="1">
        <row r="10">
          <cell r="B10" t="str">
            <v>BR-262/MS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ROSTO"/>
      <sheetName val="BODE"/>
      <sheetName val="ROSTO I"/>
      <sheetName val="REP SUP"/>
      <sheetName val="REP PROF"/>
      <sheetName val="FRESA"/>
      <sheetName val="CAPA PIS ACOST"/>
      <sheetName val="MICRO"/>
      <sheetName val="MATBET"/>
      <sheetName val="MOBCANT"/>
      <sheetName val="MAN"/>
      <sheetName val="CSV"/>
      <sheetName val="1CAPA"/>
      <sheetName val="2SUMÁRIO"/>
      <sheetName val="3APRES1"/>
      <sheetName val="4MAPA"/>
      <sheetName val="5DC"/>
      <sheetName val="6C FIN"/>
      <sheetName val="7CONT FIN"/>
      <sheetName val="8C FIS"/>
      <sheetName val="9CONT FIS"/>
      <sheetName val="10AV FIS"/>
      <sheetName val="CONT NE"/>
      <sheetName val="11PLUV"/>
      <sheetName val="12RH"/>
      <sheetName val="13EQ"/>
      <sheetName val="14IVE"/>
      <sheetName val="IVE MICRO"/>
      <sheetName val="IVE CBUQ"/>
      <sheetName val="COMENT"/>
      <sheetName val="DIPRVS12"/>
    </sheetNames>
    <sheetDataSet>
      <sheetData sheetId="0" refreshError="1">
        <row r="10">
          <cell r="B10" t="str">
            <v>BR-262/MS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PATO - BR - 425 aditivo"/>
      <sheetName val="DG"/>
      <sheetName val="Dados"/>
      <sheetName val="Plan1"/>
      <sheetName val="Resumo Vertical"/>
      <sheetName val="1-_QUADRO_DE_QUANTIDADE_(2)"/>
      <sheetName val="Transporte_5m³"/>
      <sheetName val="Transporte_4m³"/>
      <sheetName val="Transporte_4t"/>
      <sheetName val="Transporte_Mat__Frio"/>
      <sheetName val="Cronograma_(2)"/>
      <sheetName val="ESTUDO_PREÇOS"/>
      <sheetName val="BANCO"/>
      <sheetName val="Índices_de_Reajustamento"/>
      <sheetName val="PROJETO"/>
      <sheetName val="AUX."/>
      <sheetName val="Real"/>
      <sheetName val="Calendário"/>
      <sheetName val="Serviços"/>
      <sheetName val="Teor"/>
      <sheetName val="Equipamentos"/>
      <sheetName val="1-_QUADRO_DE_QUANTIDADE_(2)1"/>
      <sheetName val="Transporte_5m³1"/>
      <sheetName val="Transporte_4m³1"/>
      <sheetName val="Transporte_4t1"/>
      <sheetName val="Transporte_Mat__Frio1"/>
      <sheetName val="Cronograma_(2)1"/>
      <sheetName val="ESTUDO_PREÇOS1"/>
      <sheetName val="INVENTÁRIO"/>
      <sheetName val="Orçamentária"/>
      <sheetName val="Conversão"/>
      <sheetName val="ORÇAMENTO"/>
      <sheetName val="PT"/>
      <sheetName val="COMPOSIÇÕES"/>
      <sheetName val="CUSTO_EQP-VTR"/>
      <sheetName val="ÍNDICE"/>
      <sheetName val="TapaBura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DP"/>
      <sheetName val="ROSTO"/>
      <sheetName val="T. BURACO C CASCALHO"/>
      <sheetName val="LIMP_SARJ_MEIO FIO"/>
      <sheetName val="LIMP_VALETA_CORTE"/>
      <sheetName val="TRANS. MATERIAIS"/>
      <sheetName val="MOBCANT"/>
      <sheetName val="1CAPA"/>
      <sheetName val="2APRES"/>
      <sheetName val="3APRES1"/>
      <sheetName val="4MAPA"/>
      <sheetName val="5DC"/>
      <sheetName val="6C FIN"/>
      <sheetName val="7CONT FIN"/>
      <sheetName val="CONT NE"/>
      <sheetName val="8C FIS"/>
      <sheetName val="9CONT FIS"/>
      <sheetName val="10AV FIS"/>
      <sheetName val="11PLUV"/>
      <sheetName val="12RH"/>
      <sheetName val="13EQ"/>
      <sheetName val="COMENT (2)"/>
      <sheetName val="ISSQN_DEZ2007"/>
      <sheetName val="COMPOS1"/>
    </sheetNames>
    <sheetDataSet>
      <sheetData sheetId="0">
        <row r="7">
          <cell r="B7" t="str">
            <v>SR/23-00022/2007</v>
          </cell>
        </row>
        <row r="10">
          <cell r="B10" t="str">
            <v>BR-153/TO</v>
          </cell>
        </row>
        <row r="11">
          <cell r="B11" t="str">
            <v>DIV.PA/TO - DIV. TO/GO</v>
          </cell>
        </row>
        <row r="12">
          <cell r="B12" t="str">
            <v>ENTR. TO-342(P/ MIRANORTE)-ENTR. TO-255(P/ P. NACIONAL)</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Planilha"/>
      <sheetName val="Curva ABC"/>
      <sheetName val="COMP."/>
      <sheetName val="Aux."/>
      <sheetName val="Cronog"/>
      <sheetName val="Cron.Físico"/>
      <sheetName val="Transp."/>
      <sheetName val="Transp.Bet."/>
      <sheetName val="Mob."/>
      <sheetName val="Equip."/>
      <sheetName val="M.O."/>
      <sheetName val="Mat."/>
      <sheetName val="Índices"/>
      <sheetName val="Aluguel"/>
      <sheetName val="ROSTO"/>
      <sheetName val="7CONT FIN"/>
      <sheetName val="D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 sheetId="15" refreshError="1"/>
      <sheetData sheetId="16" refreshError="1"/>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s"/>
      <sheetName val="Códigos"/>
      <sheetName val="Plan1"/>
    </sheetNames>
    <sheetDataSet>
      <sheetData sheetId="0"/>
      <sheetData sheetId="1" refreshError="1">
        <row r="5">
          <cell r="B5" t="str">
            <v>APLICAR PERCEN-</v>
          </cell>
          <cell r="M5">
            <v>3</v>
          </cell>
          <cell r="O5" t="str">
            <v>BANCO E SANEAGO</v>
          </cell>
        </row>
        <row r="6">
          <cell r="B6" t="str">
            <v>TUAIS PADRÕES</v>
          </cell>
          <cell r="M6">
            <v>4</v>
          </cell>
          <cell r="O6" t="str">
            <v>BANCO E PREFEITURA</v>
          </cell>
        </row>
        <row r="7">
          <cell r="B7" t="str">
            <v>S</v>
          </cell>
          <cell r="M7">
            <v>0</v>
          </cell>
          <cell r="O7" t="str">
            <v>SANEAGO E PREFEITURA</v>
          </cell>
        </row>
        <row r="8">
          <cell r="B8" t="str">
            <v>CÓDIGO DO CONTRATANTE</v>
          </cell>
          <cell r="M8">
            <v>6</v>
          </cell>
          <cell r="O8" t="str">
            <v>BANCO</v>
          </cell>
        </row>
        <row r="9">
          <cell r="B9" t="str">
            <v>DA MEDIÇÃO ATUAL</v>
          </cell>
          <cell r="M9">
            <v>0</v>
          </cell>
          <cell r="O9" t="str">
            <v>SANEAGO</v>
          </cell>
        </row>
        <row r="10">
          <cell r="B10">
            <v>1</v>
          </cell>
          <cell r="K10">
            <v>0</v>
          </cell>
          <cell r="M10">
            <v>0</v>
          </cell>
          <cell r="O10" t="str">
            <v>PREFEITURA</v>
          </cell>
        </row>
        <row r="11">
          <cell r="B11" t="str">
            <v>BANCO</v>
          </cell>
          <cell r="O11" t="str">
            <v>NÃO MEDIR</v>
          </cell>
        </row>
        <row r="13">
          <cell r="B13" t="str">
            <v>CÓD.</v>
          </cell>
          <cell r="C13" t="str">
            <v>CONTRATANTES</v>
          </cell>
        </row>
        <row r="14">
          <cell r="B14">
            <v>1</v>
          </cell>
          <cell r="C14" t="str">
            <v>BANCO</v>
          </cell>
        </row>
        <row r="15">
          <cell r="B15">
            <v>2</v>
          </cell>
          <cell r="C15" t="str">
            <v>SANEAGO</v>
          </cell>
        </row>
        <row r="16">
          <cell r="B16">
            <v>3</v>
          </cell>
          <cell r="C16" t="str">
            <v>PREFEITURA</v>
          </cell>
        </row>
        <row r="22">
          <cell r="B22" t="str">
            <v>VALOR</v>
          </cell>
          <cell r="C22" t="str">
            <v>CONDIÇÕES</v>
          </cell>
          <cell r="N22">
            <v>0</v>
          </cell>
        </row>
        <row r="23">
          <cell r="B23" t="str">
            <v>S</v>
          </cell>
          <cell r="C23" t="str">
            <v>MEDIÇÃO (S/N)</v>
          </cell>
          <cell r="F23" t="str">
            <v>02-01-02</v>
          </cell>
          <cell r="G23">
            <v>2</v>
          </cell>
        </row>
        <row r="24">
          <cell r="B24">
            <v>3</v>
          </cell>
          <cell r="C24" t="str">
            <v>RAMPA MEDIÇÃO</v>
          </cell>
          <cell r="F24" t="str">
            <v>02-01-02</v>
          </cell>
          <cell r="G24" t="str">
            <v>MAIO/2002</v>
          </cell>
        </row>
        <row r="25">
          <cell r="B25">
            <v>6</v>
          </cell>
          <cell r="C25" t="str">
            <v>RAMPA EXECUÇÃO</v>
          </cell>
          <cell r="F25" t="str">
            <v>02-01-02</v>
          </cell>
          <cell r="G25" t="str">
            <v>01 A 31/05/2002</v>
          </cell>
        </row>
        <row r="26">
          <cell r="B26">
            <v>0.4</v>
          </cell>
          <cell r="C26" t="str">
            <v>PROF. ADIC. P/ MED.</v>
          </cell>
          <cell r="F26" t="str">
            <v>02-01-02</v>
          </cell>
          <cell r="G26">
            <v>37412</v>
          </cell>
        </row>
        <row r="27">
          <cell r="B27">
            <v>0</v>
          </cell>
          <cell r="C27" t="str">
            <v>PROF. ADIC. P/ EXEC.</v>
          </cell>
          <cell r="F27" t="str">
            <v>02-01-02</v>
          </cell>
          <cell r="G27">
            <v>166.93799999999999</v>
          </cell>
        </row>
        <row r="28">
          <cell r="B28" t="str">
            <v>S</v>
          </cell>
          <cell r="C28" t="str">
            <v>MOSTRAR DT</v>
          </cell>
          <cell r="F28" t="str">
            <v>02-01-02</v>
          </cell>
          <cell r="G28">
            <v>170.988</v>
          </cell>
        </row>
        <row r="29">
          <cell r="F29" t="str">
            <v>02-01-02</v>
          </cell>
          <cell r="G29">
            <v>162.203</v>
          </cell>
        </row>
        <row r="30">
          <cell r="F30" t="str">
            <v>02-01-02</v>
          </cell>
          <cell r="G30">
            <v>0</v>
          </cell>
        </row>
        <row r="31">
          <cell r="F31" t="str">
            <v>02-01-02</v>
          </cell>
          <cell r="G31">
            <v>0</v>
          </cell>
        </row>
        <row r="32">
          <cell r="F32">
            <v>0</v>
          </cell>
          <cell r="G32" t="str">
            <v>(TODOS)</v>
          </cell>
        </row>
        <row r="33">
          <cell r="F33">
            <v>1</v>
          </cell>
          <cell r="G33" t="str">
            <v>BANCO</v>
          </cell>
        </row>
        <row r="34">
          <cell r="F34">
            <v>0</v>
          </cell>
          <cell r="G34" t="str">
            <v>(TODAS)</v>
          </cell>
        </row>
        <row r="35">
          <cell r="F35">
            <v>2</v>
          </cell>
          <cell r="G35" t="str">
            <v>PAVIMENTAÇÃO URBANA</v>
          </cell>
        </row>
        <row r="36">
          <cell r="F36" t="str">
            <v>-</v>
          </cell>
          <cell r="G36" t="str">
            <v>PLANALTINA, GO</v>
          </cell>
        </row>
        <row r="37">
          <cell r="F37">
            <v>2</v>
          </cell>
          <cell r="G37" t="str">
            <v>SEPLAN-2000</v>
          </cell>
        </row>
        <row r="38">
          <cell r="F38" t="str">
            <v>-</v>
          </cell>
          <cell r="G38" t="str">
            <v>Ademir Menezes</v>
          </cell>
        </row>
      </sheetData>
      <sheetData sheetId="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DE ENTRADA CONCORRÊNCIA"/>
      <sheetName val="QUADRO 10 - PESSOAL"/>
      <sheetName val="quadro 09 - Equipamentos"/>
      <sheetName val="QUADRO 08 - COMPOSIÇÕES"/>
      <sheetName val="QUADRO 07 - PREÇO UNITÁRIOS"/>
      <sheetName val="QUADRO 06"/>
      <sheetName val="COMPOSIÇÃO BDI"/>
      <sheetName val="LEIS SOCIAIS"/>
      <sheetName val="TESTE PARA VALOR"/>
      <sheetName val="ANEXO 01"/>
      <sheetName val="SERVIÇOS NÃO DIRETAMENTE REMUNE"/>
      <sheetName val="CRONOGRAMA FÍSICO"/>
      <sheetName val="CÁLCULO DO VALOR PROPOSTA"/>
      <sheetName val="Transporte"/>
      <sheetName val="Sub-base"/>
    </sheetNames>
    <sheetDataSet>
      <sheetData sheetId="0">
        <row r="8">
          <cell r="B8" t="str">
            <v xml:space="preserve">Rondonópolis/MT, 14 de Abril de 1.998 </v>
          </cell>
        </row>
        <row r="15">
          <cell r="B15" t="str">
            <v>RODOVIA: BR-262/MS</v>
          </cell>
        </row>
        <row r="16">
          <cell r="B16" t="str">
            <v>TRECHO: DIV. SP/MS - DIV. Brasil/Bolívia</v>
          </cell>
        </row>
        <row r="19">
          <cell r="B19" t="str">
            <v>SEGMENTO: Na Altura do Km 141,0</v>
          </cell>
        </row>
        <row r="22">
          <cell r="B22" t="str">
            <v>BR-262/MS</v>
          </cell>
        </row>
        <row r="23">
          <cell r="B23" t="str">
            <v>DIV. SP/MS - DIV. Brasil/Bolívia</v>
          </cell>
        </row>
        <row r="25">
          <cell r="B25" t="str">
            <v>Altura do Km 141,0</v>
          </cell>
        </row>
      </sheetData>
      <sheetData sheetId="1"/>
      <sheetData sheetId="2"/>
      <sheetData sheetId="3">
        <row r="129">
          <cell r="H129">
            <v>132.72</v>
          </cell>
        </row>
        <row r="569">
          <cell r="H569">
            <v>7.8</v>
          </cell>
        </row>
        <row r="713">
          <cell r="H713">
            <v>51.84</v>
          </cell>
        </row>
        <row r="715">
          <cell r="H715">
            <v>70.39</v>
          </cell>
        </row>
        <row r="786">
          <cell r="H786">
            <v>1.83</v>
          </cell>
        </row>
      </sheetData>
      <sheetData sheetId="4"/>
      <sheetData sheetId="5"/>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RO-08"/>
      <sheetName val="PLANILHA ATUALIZAD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T_ORIGINAL"/>
      <sheetName val="RESUMO_AUT1"/>
      <sheetName val="PROJETO"/>
      <sheetName val="Teor"/>
      <sheetName val="lista_comp"/>
      <sheetName val="Serviços"/>
    </sheetNames>
    <sheetDataSet>
      <sheetData sheetId="0"/>
      <sheetData sheetId="1"/>
      <sheetData sheetId="2" refreshError="1"/>
      <sheetData sheetId="3" refreshError="1"/>
      <sheetData sheetId="4" refreshError="1"/>
      <sheetData sheetId="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 val="RESUMO_AUT1"/>
    </sheetNames>
    <sheetDataSet>
      <sheetData sheetId="0">
        <row r="1">
          <cell r="B1" t="str">
            <v>MARÇO/06</v>
          </cell>
        </row>
        <row r="3">
          <cell r="B3">
            <v>0.23899999999999999</v>
          </cell>
        </row>
        <row r="5">
          <cell r="D5">
            <v>1.99</v>
          </cell>
        </row>
        <row r="6">
          <cell r="D6">
            <v>2.58</v>
          </cell>
        </row>
        <row r="14">
          <cell r="B14" t="str">
            <v>BR- 153/TO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76">
          <cell r="H76">
            <v>0.33</v>
          </cell>
        </row>
      </sheetData>
      <sheetData sheetId="15"/>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
      <sheetName val="PATO"/>
      <sheetName val="Quad_Transp_"/>
      <sheetName val="CROQUIS"/>
      <sheetName val="Mob_Desmob_"/>
      <sheetName val="Cron.(1º-12º Mês)"/>
      <sheetName val="Cron.(13º-24º)"/>
      <sheetName val="Aq. Mat. Betum."/>
      <sheetName val="Lay-out Cant."/>
      <sheetName val="Inst. Cant."/>
      <sheetName val="Ponte Mad"/>
      <sheetName val="Quant"/>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
      <sheetName val="ORÇA"/>
      <sheetName val="CFF"/>
      <sheetName val="TLB5M3"/>
      <sheetName val="TLMR"/>
      <sheetName val="TLC4T"/>
      <sheetName val="TLMBF"/>
      <sheetName val="TLÁGUA"/>
      <sheetName val="ASF"/>
      <sheetName val="CS"/>
      <sheetName val="EQP"/>
      <sheetName val="qorcamentodnerL1"/>
    </sheetNames>
    <sheetDataSet>
      <sheetData sheetId="0" refreshError="1">
        <row r="3">
          <cell r="B3" t="str">
            <v>BR-418 / BA</v>
          </cell>
        </row>
        <row r="4">
          <cell r="B4" t="str">
            <v>Entr. BA-001(A)(Caravelas) - Div. BA/MG</v>
          </cell>
          <cell r="I4">
            <v>38777</v>
          </cell>
        </row>
        <row r="5">
          <cell r="B5" t="str">
            <v>Entr. BR-101/BA - Div. BA/MG</v>
          </cell>
        </row>
        <row r="6">
          <cell r="B6" t="str">
            <v>Km 84,5 / 123,9</v>
          </cell>
        </row>
        <row r="9">
          <cell r="A9" t="str">
            <v>CODIGO</v>
          </cell>
          <cell r="B9" t="str">
            <v>DISCRIMINACAO</v>
          </cell>
          <cell r="C9" t="str">
            <v>COD.</v>
          </cell>
          <cell r="D9" t="str">
            <v>QUANTIDADE</v>
          </cell>
          <cell r="E9" t="str">
            <v>UNID</v>
          </cell>
          <cell r="F9" t="str">
            <v>QUANTID.</v>
          </cell>
          <cell r="G9" t="str">
            <v>UNID</v>
          </cell>
          <cell r="H9" t="str">
            <v>TRABALHO</v>
          </cell>
          <cell r="I9" t="str">
            <v>UNIT.</v>
          </cell>
          <cell r="J9" t="str">
            <v>PARCIAL</v>
          </cell>
        </row>
        <row r="10">
          <cell r="A10" t="str">
            <v>3 S 08 100 00</v>
          </cell>
          <cell r="B10" t="str">
            <v>Tapa buraco</v>
          </cell>
          <cell r="D10">
            <v>39.400000000000006</v>
          </cell>
          <cell r="E10" t="str">
            <v>Km</v>
          </cell>
          <cell r="F10">
            <v>16</v>
          </cell>
          <cell r="G10" t="str">
            <v>m³/Km</v>
          </cell>
          <cell r="H10">
            <v>630.4</v>
          </cell>
          <cell r="I10">
            <v>121.13</v>
          </cell>
          <cell r="J10">
            <v>76360.350000000006</v>
          </cell>
        </row>
        <row r="11">
          <cell r="A11" t="str">
            <v>3 S 02 530 51</v>
          </cell>
          <cell r="B11" t="str">
            <v>Mistura betuminosa usinada a frio AC/BC</v>
          </cell>
          <cell r="D11">
            <v>630.4</v>
          </cell>
          <cell r="E11" t="str">
            <v>m³</v>
          </cell>
          <cell r="F11">
            <v>1</v>
          </cell>
          <cell r="G11" t="str">
            <v>m³/m³</v>
          </cell>
          <cell r="H11">
            <v>630.4</v>
          </cell>
          <cell r="I11">
            <v>72</v>
          </cell>
          <cell r="J11">
            <v>45388.800000000003</v>
          </cell>
        </row>
        <row r="12">
          <cell r="A12" t="str">
            <v>6 M 21 104 01</v>
          </cell>
          <cell r="B12" t="str">
            <v>RR-1C p/Tapa buraco</v>
          </cell>
          <cell r="D12">
            <v>630.4</v>
          </cell>
          <cell r="E12" t="str">
            <v>m³</v>
          </cell>
          <cell r="F12">
            <v>1</v>
          </cell>
          <cell r="G12" t="str">
            <v>m³/m³</v>
          </cell>
          <cell r="H12">
            <v>630.4</v>
          </cell>
          <cell r="I12">
            <v>9.6199999999999992</v>
          </cell>
          <cell r="J12">
            <v>6064.44</v>
          </cell>
        </row>
        <row r="13">
          <cell r="A13" t="str">
            <v>6 M 21 107 00</v>
          </cell>
          <cell r="B13" t="str">
            <v>RM-1C para MBUF</v>
          </cell>
          <cell r="D13">
            <v>630.4</v>
          </cell>
          <cell r="E13" t="str">
            <v>m³</v>
          </cell>
          <cell r="F13">
            <v>1</v>
          </cell>
          <cell r="G13" t="str">
            <v>m³/m³</v>
          </cell>
          <cell r="H13">
            <v>630.4</v>
          </cell>
          <cell r="I13">
            <v>249.05</v>
          </cell>
          <cell r="J13">
            <v>157001.12</v>
          </cell>
        </row>
        <row r="14">
          <cell r="A14" t="str">
            <v>6 M 22 104 01</v>
          </cell>
          <cell r="B14" t="str">
            <v>Frete de RR-1C p/Tapa buraco</v>
          </cell>
          <cell r="D14">
            <v>630.4</v>
          </cell>
          <cell r="E14" t="str">
            <v>m³</v>
          </cell>
          <cell r="F14">
            <v>1</v>
          </cell>
          <cell r="G14" t="str">
            <v>m³/m³</v>
          </cell>
          <cell r="H14">
            <v>630.4</v>
          </cell>
          <cell r="I14">
            <v>3.58</v>
          </cell>
          <cell r="J14">
            <v>2256.83</v>
          </cell>
        </row>
        <row r="15">
          <cell r="A15" t="str">
            <v>6 M 22 107 00</v>
          </cell>
          <cell r="B15" t="str">
            <v>Frete de RM-1C para MBUF</v>
          </cell>
          <cell r="D15">
            <v>630.4</v>
          </cell>
          <cell r="E15" t="str">
            <v>m³</v>
          </cell>
          <cell r="F15">
            <v>1</v>
          </cell>
          <cell r="G15" t="str">
            <v>m³/m³</v>
          </cell>
          <cell r="H15">
            <v>630.4</v>
          </cell>
          <cell r="I15">
            <v>66.36</v>
          </cell>
          <cell r="J15">
            <v>41833.339999999997</v>
          </cell>
        </row>
        <row r="16">
          <cell r="B16" t="str">
            <v>SUBTOTAL</v>
          </cell>
          <cell r="I16">
            <v>521.74</v>
          </cell>
          <cell r="J16">
            <v>328904.88</v>
          </cell>
        </row>
        <row r="17">
          <cell r="A17" t="str">
            <v>3 S 08 101 01</v>
          </cell>
          <cell r="B17" t="str">
            <v>Remendo profundo com demolição manual</v>
          </cell>
          <cell r="D17">
            <v>39.400000000000006</v>
          </cell>
          <cell r="E17" t="str">
            <v>Km</v>
          </cell>
          <cell r="F17">
            <v>8</v>
          </cell>
          <cell r="G17" t="str">
            <v>m³/Km</v>
          </cell>
          <cell r="H17">
            <v>315.2</v>
          </cell>
          <cell r="I17">
            <v>141.57</v>
          </cell>
          <cell r="J17">
            <v>44622.86</v>
          </cell>
        </row>
        <row r="18">
          <cell r="A18" t="str">
            <v>3 S 02 230 50</v>
          </cell>
          <cell r="B18" t="str">
            <v>Brita para base de remendo profundo BC</v>
          </cell>
          <cell r="D18">
            <v>315.2</v>
          </cell>
          <cell r="E18" t="str">
            <v>m³</v>
          </cell>
          <cell r="F18">
            <v>0.8</v>
          </cell>
          <cell r="G18" t="str">
            <v>m³/m³</v>
          </cell>
          <cell r="H18">
            <v>252.16</v>
          </cell>
          <cell r="I18">
            <v>72.95</v>
          </cell>
          <cell r="J18">
            <v>18395.07</v>
          </cell>
        </row>
        <row r="19">
          <cell r="A19" t="str">
            <v>3 S 02 530 51</v>
          </cell>
          <cell r="B19" t="str">
            <v>Mistura betuminosa usinada a frio AC/BC</v>
          </cell>
          <cell r="D19">
            <v>315.2</v>
          </cell>
          <cell r="E19" t="str">
            <v>m³</v>
          </cell>
          <cell r="F19">
            <v>0.2</v>
          </cell>
          <cell r="G19" t="str">
            <v>m³/m³</v>
          </cell>
          <cell r="H19">
            <v>63.04</v>
          </cell>
          <cell r="I19">
            <v>72</v>
          </cell>
          <cell r="J19">
            <v>4538.88</v>
          </cell>
        </row>
        <row r="20">
          <cell r="A20" t="str">
            <v>6 M 21 104 02</v>
          </cell>
          <cell r="B20" t="str">
            <v>RR-1C p/ Remendo profundo</v>
          </cell>
          <cell r="D20">
            <v>315.2</v>
          </cell>
          <cell r="E20" t="str">
            <v>m³</v>
          </cell>
          <cell r="F20">
            <v>1</v>
          </cell>
          <cell r="G20" t="str">
            <v>m³/m³</v>
          </cell>
          <cell r="H20">
            <v>315.2</v>
          </cell>
          <cell r="I20">
            <v>4.72</v>
          </cell>
          <cell r="J20">
            <v>1487.74</v>
          </cell>
        </row>
        <row r="21">
          <cell r="A21" t="str">
            <v>6 M 21 107 00</v>
          </cell>
          <cell r="B21" t="str">
            <v>RM-1C para MBUF</v>
          </cell>
          <cell r="D21">
            <v>63.04</v>
          </cell>
          <cell r="E21" t="str">
            <v>m³</v>
          </cell>
          <cell r="F21">
            <v>1</v>
          </cell>
          <cell r="G21" t="str">
            <v>m³/m³</v>
          </cell>
          <cell r="H21">
            <v>63.04</v>
          </cell>
          <cell r="I21">
            <v>249.05</v>
          </cell>
          <cell r="J21">
            <v>15700.11</v>
          </cell>
        </row>
        <row r="22">
          <cell r="A22" t="str">
            <v>6 M 22 104 02</v>
          </cell>
          <cell r="B22" t="str">
            <v>Frete de RR-1C p/ Remendo profundo</v>
          </cell>
          <cell r="D22">
            <v>315.2</v>
          </cell>
          <cell r="E22" t="str">
            <v>m³</v>
          </cell>
          <cell r="F22">
            <v>1</v>
          </cell>
          <cell r="G22" t="str">
            <v>m³/m³</v>
          </cell>
          <cell r="H22">
            <v>315.2</v>
          </cell>
          <cell r="I22">
            <v>1.76</v>
          </cell>
          <cell r="J22">
            <v>554.75</v>
          </cell>
        </row>
        <row r="23">
          <cell r="A23" t="str">
            <v>6 M 22 107 00</v>
          </cell>
          <cell r="B23" t="str">
            <v>Frete de RM-1C para MBUF</v>
          </cell>
          <cell r="D23">
            <v>63.04</v>
          </cell>
          <cell r="E23" t="str">
            <v>m³</v>
          </cell>
          <cell r="F23">
            <v>1</v>
          </cell>
          <cell r="G23" t="str">
            <v>m³/m³</v>
          </cell>
          <cell r="H23">
            <v>63.04</v>
          </cell>
          <cell r="I23">
            <v>66.36</v>
          </cell>
          <cell r="J23">
            <v>4183.33</v>
          </cell>
        </row>
        <row r="24">
          <cell r="B24" t="str">
            <v>SUBTOTAL</v>
          </cell>
          <cell r="I24">
            <v>283.89</v>
          </cell>
          <cell r="J24">
            <v>89482.74</v>
          </cell>
        </row>
        <row r="25">
          <cell r="A25" t="str">
            <v>3 S 02 501 52</v>
          </cell>
          <cell r="B25" t="str">
            <v>Tratamento superficial duplo com banho diluído BC</v>
          </cell>
          <cell r="D25">
            <v>39.400000000000006</v>
          </cell>
          <cell r="E25" t="str">
            <v>km</v>
          </cell>
          <cell r="F25">
            <v>1000</v>
          </cell>
          <cell r="G25" t="str">
            <v>m²/km</v>
          </cell>
          <cell r="H25">
            <v>39400</v>
          </cell>
          <cell r="I25">
            <v>2.52</v>
          </cell>
          <cell r="J25">
            <v>99288</v>
          </cell>
        </row>
        <row r="26">
          <cell r="A26" t="str">
            <v>6 M 21 105 01</v>
          </cell>
          <cell r="B26" t="str">
            <v>RR-2C para TSD com banho diluído</v>
          </cell>
          <cell r="D26">
            <v>39400</v>
          </cell>
          <cell r="E26" t="str">
            <v>m²</v>
          </cell>
          <cell r="F26">
            <v>1</v>
          </cell>
          <cell r="G26" t="str">
            <v>m²/m²</v>
          </cell>
          <cell r="H26">
            <v>39400</v>
          </cell>
          <cell r="I26">
            <v>3.04</v>
          </cell>
          <cell r="J26">
            <v>119776</v>
          </cell>
        </row>
        <row r="27">
          <cell r="A27" t="str">
            <v>6 M 22 105 01</v>
          </cell>
          <cell r="B27" t="str">
            <v>Frete de RR-2C para TSD com banho diluído</v>
          </cell>
          <cell r="D27">
            <v>39400</v>
          </cell>
          <cell r="E27" t="str">
            <v>m²</v>
          </cell>
          <cell r="F27">
            <v>1</v>
          </cell>
          <cell r="G27" t="str">
            <v>m²/m²</v>
          </cell>
          <cell r="H27">
            <v>39400</v>
          </cell>
          <cell r="I27">
            <v>1</v>
          </cell>
          <cell r="J27">
            <v>39400</v>
          </cell>
        </row>
        <row r="28">
          <cell r="B28" t="str">
            <v>SUBTOTAL</v>
          </cell>
          <cell r="I28">
            <v>6.56</v>
          </cell>
          <cell r="J28">
            <v>258464</v>
          </cell>
        </row>
        <row r="29">
          <cell r="A29" t="str">
            <v>2 S 04 901 51</v>
          </cell>
          <cell r="B29" t="str">
            <v>Sarjeta trapezoidal de concreto - SZC 01 AC/BC</v>
          </cell>
          <cell r="D29">
            <v>150</v>
          </cell>
          <cell r="E29" t="str">
            <v>m</v>
          </cell>
          <cell r="F29">
            <v>1</v>
          </cell>
          <cell r="G29" t="str">
            <v>m/m</v>
          </cell>
          <cell r="H29">
            <v>150</v>
          </cell>
          <cell r="I29">
            <v>31.29</v>
          </cell>
          <cell r="J29">
            <v>4693.5</v>
          </cell>
        </row>
        <row r="30">
          <cell r="A30" t="str">
            <v>2 S 04 910 51</v>
          </cell>
          <cell r="B30" t="str">
            <v>Meio fio de concreto - MFC 01 AC/BC</v>
          </cell>
          <cell r="D30">
            <v>200</v>
          </cell>
          <cell r="E30" t="str">
            <v>m</v>
          </cell>
          <cell r="F30">
            <v>1</v>
          </cell>
          <cell r="G30" t="str">
            <v>m/m</v>
          </cell>
          <cell r="H30">
            <v>200</v>
          </cell>
          <cell r="I30">
            <v>42.29</v>
          </cell>
          <cell r="J30">
            <v>8458</v>
          </cell>
        </row>
        <row r="31">
          <cell r="A31" t="str">
            <v>3 S 03 950 00</v>
          </cell>
          <cell r="B31" t="str">
            <v>Limpeza de ponte</v>
          </cell>
          <cell r="D31">
            <v>150</v>
          </cell>
          <cell r="E31" t="str">
            <v>m</v>
          </cell>
          <cell r="F31">
            <v>1</v>
          </cell>
          <cell r="G31" t="str">
            <v>m/m</v>
          </cell>
          <cell r="H31">
            <v>150</v>
          </cell>
          <cell r="I31">
            <v>2.83</v>
          </cell>
          <cell r="J31">
            <v>424.5</v>
          </cell>
        </row>
        <row r="32">
          <cell r="A32" t="str">
            <v>3 S 08 300 01</v>
          </cell>
          <cell r="B32" t="str">
            <v>Limpeza de sarjeta e meio fio</v>
          </cell>
          <cell r="D32">
            <v>12561.684999999999</v>
          </cell>
          <cell r="E32" t="str">
            <v>m</v>
          </cell>
          <cell r="F32">
            <v>1</v>
          </cell>
          <cell r="G32" t="str">
            <v>m/m</v>
          </cell>
          <cell r="H32">
            <v>12561.684999999999</v>
          </cell>
          <cell r="I32">
            <v>0.22</v>
          </cell>
          <cell r="J32">
            <v>2763.57</v>
          </cell>
        </row>
        <row r="33">
          <cell r="A33" t="str">
            <v>3 S 08 301 01</v>
          </cell>
          <cell r="B33" t="str">
            <v>Limpeza de valeta de corte</v>
          </cell>
          <cell r="D33">
            <v>4000</v>
          </cell>
          <cell r="E33" t="str">
            <v>m</v>
          </cell>
          <cell r="F33">
            <v>1</v>
          </cell>
          <cell r="G33" t="str">
            <v>m/m</v>
          </cell>
          <cell r="H33">
            <v>4000</v>
          </cell>
          <cell r="I33">
            <v>0.33</v>
          </cell>
          <cell r="J33">
            <v>1320</v>
          </cell>
        </row>
        <row r="34">
          <cell r="A34" t="str">
            <v>3 S 08 301 02</v>
          </cell>
          <cell r="B34" t="str">
            <v>Limpeza de vala de drenagem</v>
          </cell>
          <cell r="D34">
            <v>4000</v>
          </cell>
          <cell r="E34" t="str">
            <v>m</v>
          </cell>
          <cell r="F34">
            <v>1</v>
          </cell>
          <cell r="G34" t="str">
            <v>m/m</v>
          </cell>
          <cell r="H34">
            <v>4000</v>
          </cell>
          <cell r="I34">
            <v>1.34</v>
          </cell>
          <cell r="J34">
            <v>5360</v>
          </cell>
        </row>
        <row r="35">
          <cell r="A35" t="str">
            <v>3 S 08 301 03</v>
          </cell>
          <cell r="B35" t="str">
            <v>Limpeza de descida d'água</v>
          </cell>
          <cell r="D35">
            <v>2000</v>
          </cell>
          <cell r="E35" t="str">
            <v>m</v>
          </cell>
          <cell r="F35">
            <v>2</v>
          </cell>
          <cell r="G35" t="str">
            <v>m/m</v>
          </cell>
          <cell r="H35">
            <v>4000</v>
          </cell>
          <cell r="I35">
            <v>0.44</v>
          </cell>
          <cell r="J35">
            <v>1760</v>
          </cell>
        </row>
        <row r="36">
          <cell r="A36" t="str">
            <v>3 S 08 302 01</v>
          </cell>
          <cell r="B36" t="str">
            <v>Limpeza de bueiro</v>
          </cell>
          <cell r="D36">
            <v>600</v>
          </cell>
          <cell r="E36" t="str">
            <v>m³</v>
          </cell>
          <cell r="F36">
            <v>1</v>
          </cell>
          <cell r="G36" t="str">
            <v>m³/m³</v>
          </cell>
          <cell r="H36">
            <v>600</v>
          </cell>
          <cell r="I36">
            <v>7.46</v>
          </cell>
          <cell r="J36">
            <v>4476</v>
          </cell>
        </row>
        <row r="37">
          <cell r="A37" t="str">
            <v>3 S 08 402 00</v>
          </cell>
          <cell r="B37" t="str">
            <v>Caiação</v>
          </cell>
          <cell r="D37">
            <v>6000</v>
          </cell>
          <cell r="E37" t="str">
            <v>m²</v>
          </cell>
          <cell r="F37">
            <v>1</v>
          </cell>
          <cell r="G37" t="str">
            <v>m²/m²</v>
          </cell>
          <cell r="H37">
            <v>6000</v>
          </cell>
          <cell r="I37">
            <v>1.02</v>
          </cell>
          <cell r="J37">
            <v>6120</v>
          </cell>
        </row>
        <row r="38">
          <cell r="A38" t="str">
            <v>3 S 08 500 00</v>
          </cell>
          <cell r="B38" t="str">
            <v>Recomposição manual de aterro</v>
          </cell>
          <cell r="D38">
            <v>39.400000000000006</v>
          </cell>
          <cell r="E38" t="str">
            <v>Km</v>
          </cell>
          <cell r="F38">
            <v>12</v>
          </cell>
          <cell r="G38" t="str">
            <v>m³/Km</v>
          </cell>
          <cell r="H38">
            <v>472.8</v>
          </cell>
          <cell r="I38">
            <v>57.63</v>
          </cell>
          <cell r="J38">
            <v>27247.46</v>
          </cell>
        </row>
        <row r="39">
          <cell r="A39" t="str">
            <v>3 S 08 501 00</v>
          </cell>
          <cell r="B39" t="str">
            <v>Recomposição mecanizada de aterro</v>
          </cell>
          <cell r="D39">
            <v>39.400000000000006</v>
          </cell>
          <cell r="E39" t="str">
            <v>Km</v>
          </cell>
          <cell r="F39">
            <v>80</v>
          </cell>
          <cell r="G39" t="str">
            <v>m³/Km</v>
          </cell>
          <cell r="H39">
            <v>3152</v>
          </cell>
          <cell r="I39">
            <v>17.850000000000001</v>
          </cell>
          <cell r="J39">
            <v>56263.199999999997</v>
          </cell>
        </row>
        <row r="40">
          <cell r="A40" t="str">
            <v>3 S 08 510 00</v>
          </cell>
          <cell r="B40" t="str">
            <v>Remoção manual de barreira em solo</v>
          </cell>
          <cell r="D40">
            <v>39.400000000000006</v>
          </cell>
          <cell r="E40" t="str">
            <v>Km</v>
          </cell>
          <cell r="F40">
            <v>16</v>
          </cell>
          <cell r="G40" t="str">
            <v>m³/Km</v>
          </cell>
          <cell r="H40">
            <v>630.4</v>
          </cell>
          <cell r="I40">
            <v>14.87</v>
          </cell>
          <cell r="J40">
            <v>9374.0400000000009</v>
          </cell>
        </row>
        <row r="41">
          <cell r="A41" t="str">
            <v>3 S 08 511 00</v>
          </cell>
          <cell r="B41" t="str">
            <v>Remoção mecanizada de barreira - solo</v>
          </cell>
          <cell r="D41">
            <v>39.400000000000006</v>
          </cell>
          <cell r="E41" t="str">
            <v>Km</v>
          </cell>
          <cell r="F41">
            <v>20</v>
          </cell>
          <cell r="G41" t="str">
            <v>m³/Km</v>
          </cell>
          <cell r="H41">
            <v>788</v>
          </cell>
          <cell r="I41">
            <v>3.79</v>
          </cell>
          <cell r="J41">
            <v>2986.52</v>
          </cell>
        </row>
        <row r="42">
          <cell r="A42" t="str">
            <v>3 S 08 900 00</v>
          </cell>
          <cell r="B42" t="str">
            <v>Roçada manual</v>
          </cell>
          <cell r="D42">
            <v>39.400000000000006</v>
          </cell>
          <cell r="E42" t="str">
            <v>Km</v>
          </cell>
          <cell r="F42">
            <v>1</v>
          </cell>
          <cell r="G42" t="str">
            <v>ha/Km</v>
          </cell>
          <cell r="H42">
            <v>39.4</v>
          </cell>
          <cell r="I42">
            <v>622.26</v>
          </cell>
          <cell r="J42">
            <v>24517.040000000001</v>
          </cell>
        </row>
        <row r="43">
          <cell r="A43" t="str">
            <v>3 S 08 900 01</v>
          </cell>
          <cell r="B43" t="str">
            <v>Roçada de capim colonião</v>
          </cell>
          <cell r="D43">
            <v>39.400000000000006</v>
          </cell>
          <cell r="E43" t="str">
            <v>ha</v>
          </cell>
          <cell r="F43">
            <v>1</v>
          </cell>
          <cell r="G43" t="str">
            <v>ha/ha</v>
          </cell>
          <cell r="H43">
            <v>39.4</v>
          </cell>
          <cell r="I43">
            <v>1493.44</v>
          </cell>
          <cell r="J43">
            <v>58841.53</v>
          </cell>
        </row>
        <row r="44">
          <cell r="A44" t="str">
            <v>3 S 08 910 00</v>
          </cell>
          <cell r="B44" t="str">
            <v>Capina manual</v>
          </cell>
          <cell r="D44">
            <v>20000</v>
          </cell>
          <cell r="E44" t="str">
            <v>m²</v>
          </cell>
          <cell r="F44">
            <v>1</v>
          </cell>
          <cell r="G44" t="str">
            <v>m²/m²</v>
          </cell>
          <cell r="H44">
            <v>20000</v>
          </cell>
          <cell r="I44">
            <v>0.24</v>
          </cell>
          <cell r="J44">
            <v>4800</v>
          </cell>
        </row>
        <row r="45">
          <cell r="A45" t="str">
            <v>3 S 09 002 00</v>
          </cell>
          <cell r="B45" t="str">
            <v>Transporte local basc. 5m3 em rodov. pav.</v>
          </cell>
          <cell r="D45">
            <v>109354.13999999998</v>
          </cell>
          <cell r="E45" t="str">
            <v>tkm</v>
          </cell>
          <cell r="F45">
            <v>1</v>
          </cell>
          <cell r="G45" t="str">
            <v>tkm/tkm</v>
          </cell>
          <cell r="H45">
            <v>109354.14</v>
          </cell>
          <cell r="I45">
            <v>0.5</v>
          </cell>
          <cell r="J45">
            <v>54677.07</v>
          </cell>
        </row>
        <row r="46">
          <cell r="A46" t="str">
            <v>3 S 09 002 03</v>
          </cell>
          <cell r="B46" t="str">
            <v>Transporte local de material para remendos</v>
          </cell>
          <cell r="D46">
            <v>18532.189999999999</v>
          </cell>
          <cell r="E46" t="str">
            <v>tkm</v>
          </cell>
          <cell r="F46">
            <v>1</v>
          </cell>
          <cell r="G46" t="str">
            <v>tkm/tkm</v>
          </cell>
          <cell r="H46">
            <v>18532.189999999999</v>
          </cell>
          <cell r="I46">
            <v>0.78</v>
          </cell>
          <cell r="J46">
            <v>14455.1</v>
          </cell>
        </row>
        <row r="47">
          <cell r="A47" t="str">
            <v>3 S 09 002 41</v>
          </cell>
          <cell r="B47" t="str">
            <v>Transp. local c/ carroceria 4t em rodov. pav.</v>
          </cell>
          <cell r="D47">
            <v>109354.13999999998</v>
          </cell>
          <cell r="E47" t="str">
            <v>tkm</v>
          </cell>
          <cell r="F47">
            <v>1</v>
          </cell>
          <cell r="G47" t="str">
            <v>tkm/tkm</v>
          </cell>
          <cell r="H47">
            <v>109354.14</v>
          </cell>
          <cell r="I47">
            <v>0.7</v>
          </cell>
          <cell r="J47">
            <v>76547.89</v>
          </cell>
        </row>
        <row r="48">
          <cell r="A48" t="str">
            <v>3 S 09 102 00</v>
          </cell>
          <cell r="B48" t="str">
            <v>Transporte local material betuminoso</v>
          </cell>
          <cell r="D48">
            <v>18532.189999999999</v>
          </cell>
          <cell r="E48" t="str">
            <v>tkm</v>
          </cell>
          <cell r="F48">
            <v>1</v>
          </cell>
          <cell r="G48" t="str">
            <v>tkm/tkm</v>
          </cell>
          <cell r="H48">
            <v>18532.189999999999</v>
          </cell>
          <cell r="I48">
            <v>1.22</v>
          </cell>
          <cell r="J48">
            <v>22609.27</v>
          </cell>
        </row>
        <row r="49">
          <cell r="A49" t="str">
            <v>3 S 09 202 70</v>
          </cell>
          <cell r="B49" t="str">
            <v>Transp. local água c/ cam. tanque em rodov. pav.</v>
          </cell>
          <cell r="D49">
            <v>18532.189999999999</v>
          </cell>
          <cell r="E49" t="str">
            <v>tkm</v>
          </cell>
          <cell r="F49">
            <v>1</v>
          </cell>
          <cell r="G49" t="str">
            <v>tkm/tkm</v>
          </cell>
          <cell r="H49">
            <v>18532.189999999999</v>
          </cell>
          <cell r="I49">
            <v>0.94</v>
          </cell>
          <cell r="J49">
            <v>17420.25</v>
          </cell>
        </row>
        <row r="50">
          <cell r="B50" t="str">
            <v>SUBTOTAL</v>
          </cell>
          <cell r="J50">
            <v>405114.94</v>
          </cell>
        </row>
        <row r="51">
          <cell r="A51" t="str">
            <v>V001</v>
          </cell>
          <cell r="B51" t="str">
            <v>INSTALAÇÃO DE CANTEIRO</v>
          </cell>
          <cell r="D51">
            <v>1</v>
          </cell>
          <cell r="E51" t="str">
            <v>Vb</v>
          </cell>
          <cell r="F51">
            <v>1</v>
          </cell>
          <cell r="H51">
            <v>1</v>
          </cell>
          <cell r="I51">
            <v>49330.02</v>
          </cell>
          <cell r="J51">
            <v>49330.02</v>
          </cell>
        </row>
        <row r="52">
          <cell r="A52" t="str">
            <v>V002</v>
          </cell>
          <cell r="B52" t="str">
            <v>MOBILIZ. E DESMOBILIZ. DE EQUIPAMENTO</v>
          </cell>
          <cell r="D52">
            <v>1</v>
          </cell>
          <cell r="E52" t="str">
            <v>Vb</v>
          </cell>
          <cell r="F52">
            <v>2</v>
          </cell>
          <cell r="H52">
            <v>2</v>
          </cell>
          <cell r="I52">
            <v>30470.640000000003</v>
          </cell>
          <cell r="J52">
            <v>60941.279999999999</v>
          </cell>
        </row>
        <row r="53">
          <cell r="B53" t="str">
            <v>SUBTOTAL</v>
          </cell>
          <cell r="J53">
            <v>110271.29999999999</v>
          </cell>
        </row>
        <row r="54">
          <cell r="A54" t="str">
            <v>TOTAL ( Mês de Referência : mar/2006 )</v>
          </cell>
          <cell r="G54" t="str">
            <v>R$/Km (s/asfalto) =</v>
          </cell>
          <cell r="H54">
            <v>21842.214913069285</v>
          </cell>
          <cell r="J54">
            <v>1192237.8599999999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E 02"/>
      <sheetName val="CR LOTE 02"/>
      <sheetName val="Plan_Orç.-Pl.Tr.-110 (187)"/>
      <sheetName val="QuQuant"/>
      <sheetName val="PT"/>
    </sheetNames>
    <sheetDataSet>
      <sheetData sheetId="0"/>
      <sheetData sheetId="1"/>
      <sheetData sheetId="2" refreshError="1"/>
      <sheetData sheetId="3" refreshError="1"/>
      <sheetData sheetId="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LTIPLICADORES BÁSICOS"/>
      <sheetName val="INSUMOS BÁSICOS"/>
      <sheetName val="QUADRO 08 - PLANILHAS PREÇO (2)"/>
      <sheetName val="INSUMOS - EQUIPAMENTOS"/>
      <sheetName val="CRONOGRAMA FÍSICO I"/>
      <sheetName val="QUADRO 04 - PLANILHAS PREÇOS"/>
      <sheetName val="COMPOSIÇÃO BDI"/>
      <sheetName val="LEIS SOCIAIS"/>
      <sheetName val="QUADRO 11 - C. H. PESSOAL"/>
      <sheetName val="quadro 06 - equipamentos dner"/>
      <sheetName val="Indice de Reajuste"/>
    </sheetNames>
    <sheetDataSet>
      <sheetData sheetId="0"/>
      <sheetData sheetId="1">
        <row r="66">
          <cell r="E66">
            <v>1.42</v>
          </cell>
        </row>
        <row r="67">
          <cell r="E67">
            <v>0.65100000000000002</v>
          </cell>
        </row>
      </sheetData>
      <sheetData sheetId="2"/>
      <sheetData sheetId="3"/>
      <sheetData sheetId="4"/>
      <sheetData sheetId="5"/>
      <sheetData sheetId="6"/>
      <sheetData sheetId="7"/>
      <sheetData sheetId="8"/>
      <sheetData sheetId="9"/>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a"/>
      <sheetName val="INVENTÁRIO"/>
    </sheetNames>
    <sheetDataSet>
      <sheetData sheetId="0" refreshError="1">
        <row r="5">
          <cell r="A5" t="str">
            <v>Cod</v>
          </cell>
          <cell r="B5" t="str">
            <v>Serviço</v>
          </cell>
          <cell r="C5" t="str">
            <v xml:space="preserve">Carga </v>
          </cell>
          <cell r="D5" t="str">
            <v>C.Estaca</v>
          </cell>
          <cell r="E5" t="str">
            <v>fixo</v>
          </cell>
          <cell r="F5" t="str">
            <v>Preço por km</v>
          </cell>
        </row>
        <row r="6">
          <cell r="A6">
            <v>0</v>
          </cell>
        </row>
        <row r="7">
          <cell r="A7">
            <v>100</v>
          </cell>
          <cell r="B7" t="str">
            <v>Transp. de Brita</v>
          </cell>
          <cell r="C7" t="str">
            <v>Diferença de Preço</v>
          </cell>
          <cell r="D7">
            <v>0</v>
          </cell>
          <cell r="E7">
            <v>3</v>
          </cell>
          <cell r="F7">
            <v>0.25</v>
          </cell>
        </row>
        <row r="8">
          <cell r="A8">
            <v>103</v>
          </cell>
          <cell r="B8" t="str">
            <v>Cascalho da Jaz. Nº 03</v>
          </cell>
          <cell r="C8" t="str">
            <v>Transporte de cascalho</v>
          </cell>
          <cell r="D8">
            <v>864</v>
          </cell>
          <cell r="E8">
            <v>3</v>
          </cell>
          <cell r="F8">
            <v>0.25</v>
          </cell>
        </row>
        <row r="9">
          <cell r="A9">
            <v>104</v>
          </cell>
          <cell r="B9" t="str">
            <v>Cascalho da Jaz. Nº 04</v>
          </cell>
          <cell r="C9" t="str">
            <v>Transporte de cascalho</v>
          </cell>
          <cell r="D9">
            <v>874</v>
          </cell>
          <cell r="E9">
            <v>3</v>
          </cell>
          <cell r="F9">
            <v>0.25</v>
          </cell>
        </row>
        <row r="10">
          <cell r="A10">
            <v>105</v>
          </cell>
          <cell r="B10" t="str">
            <v>Cascalho da Jaz. Nº 05</v>
          </cell>
          <cell r="C10" t="str">
            <v>Transporte de cascalho</v>
          </cell>
          <cell r="D10">
            <v>1380</v>
          </cell>
          <cell r="E10">
            <v>3</v>
          </cell>
          <cell r="F10">
            <v>0.25</v>
          </cell>
        </row>
        <row r="11">
          <cell r="A11">
            <v>106</v>
          </cell>
          <cell r="B11" t="str">
            <v>Cascalho da Jaz. Nº 06</v>
          </cell>
          <cell r="C11" t="str">
            <v>Transporte de cascalho</v>
          </cell>
          <cell r="D11">
            <v>0</v>
          </cell>
          <cell r="E11">
            <v>3</v>
          </cell>
          <cell r="F11">
            <v>0.25</v>
          </cell>
        </row>
        <row r="12">
          <cell r="A12">
            <v>107</v>
          </cell>
          <cell r="B12" t="str">
            <v>Cascalho da Jaz. Nº 07</v>
          </cell>
          <cell r="C12" t="str">
            <v>Transporte de cascalho</v>
          </cell>
          <cell r="E12">
            <v>3</v>
          </cell>
          <cell r="F12">
            <v>0.25</v>
          </cell>
        </row>
        <row r="13">
          <cell r="A13">
            <v>108</v>
          </cell>
          <cell r="B13" t="str">
            <v>Cascalho da Jaz. Nº 08</v>
          </cell>
          <cell r="C13" t="str">
            <v>Transporte de cascalho</v>
          </cell>
          <cell r="E13">
            <v>3</v>
          </cell>
          <cell r="F13">
            <v>0.25</v>
          </cell>
        </row>
        <row r="14">
          <cell r="A14">
            <v>109</v>
          </cell>
          <cell r="B14" t="str">
            <v>Cascalho da Jaz. Nº 09</v>
          </cell>
          <cell r="C14" t="str">
            <v>Transporte de cascalho</v>
          </cell>
          <cell r="E14">
            <v>3</v>
          </cell>
          <cell r="F14">
            <v>0.25</v>
          </cell>
        </row>
        <row r="15">
          <cell r="A15">
            <v>110</v>
          </cell>
          <cell r="B15" t="str">
            <v>Cascalho da Jaz. Nº 10</v>
          </cell>
          <cell r="C15" t="str">
            <v>Transporte de cascalho</v>
          </cell>
          <cell r="E15">
            <v>3</v>
          </cell>
          <cell r="F15">
            <v>0.25</v>
          </cell>
        </row>
        <row r="16">
          <cell r="A16">
            <v>301</v>
          </cell>
          <cell r="B16" t="str">
            <v>Corte</v>
          </cell>
          <cell r="C16" t="str">
            <v>Argila</v>
          </cell>
          <cell r="E16">
            <v>3</v>
          </cell>
          <cell r="F16">
            <v>0.25</v>
          </cell>
        </row>
        <row r="17">
          <cell r="A17">
            <v>302</v>
          </cell>
          <cell r="B17" t="str">
            <v>Corte</v>
          </cell>
          <cell r="C17" t="str">
            <v>Cascalho</v>
          </cell>
          <cell r="E17">
            <v>3</v>
          </cell>
          <cell r="F17">
            <v>0.25</v>
          </cell>
        </row>
        <row r="18">
          <cell r="A18">
            <v>303</v>
          </cell>
          <cell r="B18" t="str">
            <v>Valetão</v>
          </cell>
          <cell r="C18" t="str">
            <v>Cascalho</v>
          </cell>
          <cell r="E18">
            <v>3</v>
          </cell>
          <cell r="F18">
            <v>0.25</v>
          </cell>
        </row>
        <row r="19">
          <cell r="A19">
            <v>399</v>
          </cell>
          <cell r="B19" t="str">
            <v>Cascalho da Cx.1995</v>
          </cell>
          <cell r="C19" t="str">
            <v>Transporte de cascalho</v>
          </cell>
          <cell r="E19">
            <v>3</v>
          </cell>
          <cell r="F19">
            <v>0.25</v>
          </cell>
        </row>
        <row r="20">
          <cell r="A20">
            <v>400</v>
          </cell>
          <cell r="B20" t="str">
            <v>Transporte</v>
          </cell>
          <cell r="C20" t="str">
            <v>Argila</v>
          </cell>
          <cell r="D20">
            <v>0</v>
          </cell>
          <cell r="E20">
            <v>3</v>
          </cell>
          <cell r="F20">
            <v>0.25</v>
          </cell>
        </row>
        <row r="21">
          <cell r="A21">
            <v>401</v>
          </cell>
          <cell r="B21" t="str">
            <v>Cascalho  da Jaz. Nº 01</v>
          </cell>
          <cell r="C21" t="str">
            <v>Transporte de cascalho</v>
          </cell>
          <cell r="D21">
            <v>1900</v>
          </cell>
          <cell r="E21">
            <v>3</v>
          </cell>
          <cell r="F21">
            <v>0.25</v>
          </cell>
        </row>
      </sheetData>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DP"/>
      <sheetName val="ROSTO"/>
      <sheetName val="T. BURACO C CASCALHO"/>
      <sheetName val="LIMP_SARJ_MEIO FIO"/>
      <sheetName val="LIMP_VALETA_CORTE"/>
      <sheetName val="TRANS. MATERIAIS"/>
      <sheetName val="MOBCANT"/>
      <sheetName val="1CAPA"/>
      <sheetName val="2APRES"/>
      <sheetName val="3APRES1"/>
      <sheetName val="4MAPA"/>
      <sheetName val="5DC"/>
      <sheetName val="6C FIN"/>
      <sheetName val="7CONT FIN"/>
      <sheetName val="CONT NE"/>
      <sheetName val="8C FIS"/>
      <sheetName val="9CONT FIS"/>
      <sheetName val="10AV FIS"/>
      <sheetName val="11PLUV"/>
      <sheetName val="12RH"/>
      <sheetName val="13EQ"/>
      <sheetName val="COMENT (2)"/>
      <sheetName val="ISSQN_DEZ2007"/>
      <sheetName val="Tabela"/>
    </sheetNames>
    <sheetDataSet>
      <sheetData sheetId="0">
        <row r="4">
          <cell r="J4" t="str">
            <v>1.ª M.P.</v>
          </cell>
        </row>
        <row r="6">
          <cell r="J6" t="str">
            <v>FEVEREIRO/08</v>
          </cell>
        </row>
        <row r="7">
          <cell r="J7" t="str">
            <v>01/02/08 a 29/02/08</v>
          </cell>
        </row>
        <row r="8">
          <cell r="B8" t="str">
            <v>PAVISERVICE LTDA</v>
          </cell>
        </row>
        <row r="13">
          <cell r="B13" t="str">
            <v>KM 413,2 - KM 556,7</v>
          </cell>
        </row>
        <row r="14">
          <cell r="B14">
            <v>143.5</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Capa Memória de Calc"/>
      <sheetName val="Capa Resumo"/>
      <sheetName val="Capa Apres"/>
      <sheetName val="Capa Documentação"/>
      <sheetName val="Capa Anexo I"/>
      <sheetName val="Capa Anexo II"/>
      <sheetName val="Capa Anexo III"/>
      <sheetName val="Capa Anexo IV"/>
      <sheetName val="Capa Mapa"/>
      <sheetName val="Capa Premissas"/>
      <sheetName val="Capa Caract. Seg."/>
      <sheetName val="Capa Caract_ Seg_"/>
      <sheetName val="PRO-08"/>
      <sheetName val="PLANILHA ATUALIZADA"/>
      <sheetName val="Quadro Geral"/>
      <sheetName val="PRO_08"/>
      <sheetName val="Teor"/>
      <sheetName val="Serviços"/>
      <sheetName val="Especif"/>
      <sheetName val="RESUMO_AU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 val="Insumos - Materiais"/>
      <sheetName val="Serviços"/>
    </sheetNames>
    <definedNames>
      <definedName name="PassaExtenso"/>
    </defined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 val="CUSTO LARANJEIRAS"/>
    </sheetNames>
    <definedNames>
      <definedName name="PassaExtenso"/>
    </defined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MARSHALL"/>
      <sheetName val="COMPOGRAN"/>
      <sheetName val="COMPOSIC"/>
    </sheetNames>
    <sheetDataSet>
      <sheetData sheetId="0"/>
      <sheetData sheetId="1">
        <row r="2">
          <cell r="C2" t="str">
            <v>_x000E_CONTROLE DE QUALIDADE DE CONCRETO ASFALTICO_x000E_</v>
          </cell>
        </row>
        <row r="4">
          <cell r="B4" t="str">
            <v>RODOVIA   :</v>
          </cell>
          <cell r="G4" t="str">
            <v>TRECHO :</v>
          </cell>
        </row>
        <row r="6">
          <cell r="B6" t="str">
            <v>ESTABILIDADE MARSHALL</v>
          </cell>
          <cell r="G6" t="str">
            <v xml:space="preserve">            EXTRAÇÃO DE BETUME</v>
          </cell>
        </row>
        <row r="7">
          <cell r="A7" t="str">
            <v>Corpo de prova</v>
          </cell>
          <cell r="B7">
            <v>1</v>
          </cell>
          <cell r="C7">
            <v>2</v>
          </cell>
          <cell r="D7">
            <v>3</v>
          </cell>
          <cell r="E7" t="str">
            <v>MEDIA</v>
          </cell>
          <cell r="F7" t="str">
            <v>Amostra + Tara (g)</v>
          </cell>
          <cell r="I7">
            <v>1</v>
          </cell>
          <cell r="J7">
            <v>2</v>
          </cell>
        </row>
        <row r="8">
          <cell r="A8" t="str">
            <v>Peso ao ar (g)</v>
          </cell>
          <cell r="B8">
            <v>1186</v>
          </cell>
          <cell r="C8">
            <v>1183</v>
          </cell>
          <cell r="D8">
            <v>1190</v>
          </cell>
          <cell r="F8" t="str">
            <v>Tara (g)</v>
          </cell>
        </row>
        <row r="9">
          <cell r="A9" t="str">
            <v>Peso imerso (g)</v>
          </cell>
          <cell r="B9">
            <v>683</v>
          </cell>
          <cell r="C9">
            <v>680</v>
          </cell>
          <cell r="D9">
            <v>685</v>
          </cell>
          <cell r="F9" t="str">
            <v>Amostra (g)</v>
          </cell>
        </row>
        <row r="10">
          <cell r="A10" t="str">
            <v>Volume (cm3)</v>
          </cell>
          <cell r="B10">
            <v>503</v>
          </cell>
          <cell r="C10">
            <v>503</v>
          </cell>
          <cell r="D10">
            <v>505</v>
          </cell>
          <cell r="F10" t="str">
            <v>Insol. + Tara (g)</v>
          </cell>
        </row>
        <row r="11">
          <cell r="A11" t="str">
            <v>Dens.Apar(g/cm3)</v>
          </cell>
          <cell r="B11">
            <v>2.3580000000000001</v>
          </cell>
          <cell r="C11">
            <v>2.3519999999999999</v>
          </cell>
          <cell r="D11">
            <v>2.3559999999999999</v>
          </cell>
          <cell r="E11">
            <v>2.355</v>
          </cell>
          <cell r="F11" t="str">
            <v>Soluvel (g)</v>
          </cell>
        </row>
        <row r="12">
          <cell r="A12" t="str">
            <v>Dens.Teor.(g/cm3)</v>
          </cell>
          <cell r="B12">
            <v>2.4749570915899515</v>
          </cell>
          <cell r="C12">
            <v>2.4749570915899515</v>
          </cell>
          <cell r="D12">
            <v>2.4749570915899515</v>
          </cell>
          <cell r="F12" t="str">
            <v>Teor de Betume (%)</v>
          </cell>
          <cell r="I12">
            <v>5.5</v>
          </cell>
        </row>
        <row r="13">
          <cell r="A13" t="str">
            <v>% de Vazios</v>
          </cell>
          <cell r="B13">
            <v>4.7</v>
          </cell>
          <cell r="C13">
            <v>5</v>
          </cell>
          <cell r="D13">
            <v>4.8</v>
          </cell>
          <cell r="E13">
            <v>4.8330000000000002</v>
          </cell>
          <cell r="H13" t="str">
            <v>GRANULOMETRIA</v>
          </cell>
        </row>
        <row r="14">
          <cell r="A14" t="str">
            <v>% V.C.B.</v>
          </cell>
          <cell r="B14">
            <v>12.59</v>
          </cell>
          <cell r="C14">
            <v>12.56</v>
          </cell>
          <cell r="D14">
            <v>12.58</v>
          </cell>
          <cell r="F14" t="str">
            <v xml:space="preserve">    PENEIRAS</v>
          </cell>
          <cell r="G14">
            <v>0</v>
          </cell>
          <cell r="H14" t="str">
            <v xml:space="preserve">                                                           PESO  INICIAL  DA  AMOSTRA ( G ):</v>
          </cell>
          <cell r="J14">
            <v>1000</v>
          </cell>
        </row>
        <row r="15">
          <cell r="A15" t="str">
            <v>% V.A.M.</v>
          </cell>
          <cell r="B15">
            <v>17.29</v>
          </cell>
          <cell r="C15">
            <v>17.560000000000002</v>
          </cell>
          <cell r="D15">
            <v>17.38</v>
          </cell>
          <cell r="F15" t="str">
            <v xml:space="preserve">  Pol.</v>
          </cell>
          <cell r="G15" t="str">
            <v>mm</v>
          </cell>
          <cell r="H15" t="str">
            <v>RETIDO(g)</v>
          </cell>
          <cell r="I15" t="str">
            <v>PASSANDO(g)</v>
          </cell>
          <cell r="J15" t="str">
            <v>PASSANDO(%)</v>
          </cell>
        </row>
        <row r="16">
          <cell r="A16" t="str">
            <v>RBV (%)</v>
          </cell>
          <cell r="B16">
            <v>72.819999999999993</v>
          </cell>
          <cell r="C16">
            <v>71.53</v>
          </cell>
          <cell r="D16">
            <v>72.38</v>
          </cell>
          <cell r="E16">
            <v>72.242999999999995</v>
          </cell>
          <cell r="F16" t="str">
            <v>1 1/2</v>
          </cell>
          <cell r="G16">
            <v>38.1</v>
          </cell>
          <cell r="H16">
            <v>0</v>
          </cell>
          <cell r="I16">
            <v>1000</v>
          </cell>
          <cell r="J16">
            <v>100</v>
          </cell>
        </row>
        <row r="17">
          <cell r="A17" t="str">
            <v>Leit.no Deflect.</v>
          </cell>
          <cell r="B17">
            <v>175</v>
          </cell>
          <cell r="C17">
            <v>185</v>
          </cell>
          <cell r="D17">
            <v>170</v>
          </cell>
          <cell r="F17">
            <v>1</v>
          </cell>
          <cell r="G17">
            <v>25.4</v>
          </cell>
          <cell r="H17">
            <v>50</v>
          </cell>
          <cell r="I17">
            <v>950</v>
          </cell>
          <cell r="J17">
            <v>95</v>
          </cell>
        </row>
        <row r="18">
          <cell r="A18" t="str">
            <v>Estab.Encont.(g)</v>
          </cell>
          <cell r="B18">
            <v>574</v>
          </cell>
          <cell r="C18">
            <v>606</v>
          </cell>
          <cell r="D18">
            <v>557</v>
          </cell>
          <cell r="F18" t="str">
            <v>3/4</v>
          </cell>
          <cell r="G18">
            <v>19.100000000000001</v>
          </cell>
          <cell r="H18">
            <v>70</v>
          </cell>
          <cell r="I18">
            <v>880</v>
          </cell>
          <cell r="J18">
            <v>88</v>
          </cell>
        </row>
        <row r="19">
          <cell r="A19" t="str">
            <v>Fator de Correção</v>
          </cell>
          <cell r="B19">
            <v>0.99</v>
          </cell>
          <cell r="C19">
            <v>0.99</v>
          </cell>
          <cell r="D19">
            <v>0.98</v>
          </cell>
          <cell r="F19" t="str">
            <v>1/2</v>
          </cell>
          <cell r="G19">
            <v>12.7</v>
          </cell>
          <cell r="H19">
            <v>85</v>
          </cell>
          <cell r="I19">
            <v>795</v>
          </cell>
          <cell r="J19">
            <v>79.5</v>
          </cell>
        </row>
        <row r="20">
          <cell r="A20" t="str">
            <v>Estab.Corrig.(kg)</v>
          </cell>
          <cell r="B20">
            <v>568</v>
          </cell>
          <cell r="C20">
            <v>599</v>
          </cell>
          <cell r="D20">
            <v>545</v>
          </cell>
          <cell r="E20">
            <v>570.66700000000003</v>
          </cell>
          <cell r="F20" t="str">
            <v>3/8</v>
          </cell>
          <cell r="G20">
            <v>9.52</v>
          </cell>
          <cell r="H20">
            <v>90</v>
          </cell>
          <cell r="I20">
            <v>705</v>
          </cell>
          <cell r="J20">
            <v>70.5</v>
          </cell>
        </row>
        <row r="21">
          <cell r="A21" t="str">
            <v>Fluencia 1/100"</v>
          </cell>
          <cell r="B21">
            <v>9.4</v>
          </cell>
          <cell r="C21">
            <v>9.4</v>
          </cell>
          <cell r="D21">
            <v>9.4</v>
          </cell>
          <cell r="E21">
            <v>9.4</v>
          </cell>
          <cell r="F21" t="str">
            <v>Nº4</v>
          </cell>
          <cell r="G21">
            <v>4.78</v>
          </cell>
          <cell r="H21">
            <v>110</v>
          </cell>
          <cell r="I21">
            <v>595</v>
          </cell>
          <cell r="J21">
            <v>59.5</v>
          </cell>
        </row>
        <row r="22">
          <cell r="F22" t="str">
            <v>Nº10</v>
          </cell>
          <cell r="G22">
            <v>2</v>
          </cell>
          <cell r="H22">
            <v>130</v>
          </cell>
          <cell r="I22">
            <v>465</v>
          </cell>
          <cell r="J22">
            <v>46.5</v>
          </cell>
        </row>
        <row r="23">
          <cell r="A23" t="str">
            <v>Temperaturas (ºC)</v>
          </cell>
          <cell r="B23" t="str">
            <v xml:space="preserve">            Massas Específicas Reais (g/cm3)</v>
          </cell>
          <cell r="F23" t="str">
            <v>Nº40</v>
          </cell>
          <cell r="G23">
            <v>0.42</v>
          </cell>
          <cell r="H23">
            <v>150</v>
          </cell>
          <cell r="I23">
            <v>315</v>
          </cell>
          <cell r="J23">
            <v>31.5</v>
          </cell>
        </row>
        <row r="24">
          <cell r="B24" t="str">
            <v>Massa Esp. Real da Brita</v>
          </cell>
          <cell r="F24" t="str">
            <v>Nº80</v>
          </cell>
          <cell r="G24">
            <v>0.17699999999999999</v>
          </cell>
          <cell r="H24">
            <v>180</v>
          </cell>
          <cell r="I24">
            <v>135</v>
          </cell>
          <cell r="J24">
            <v>13.5</v>
          </cell>
        </row>
        <row r="25">
          <cell r="A25" t="str">
            <v>Asfalto:</v>
          </cell>
          <cell r="B25" t="str">
            <v>Massa Esp. Real da Areia</v>
          </cell>
          <cell r="F25" t="str">
            <v>Nº200</v>
          </cell>
          <cell r="G25">
            <v>7.4999999999999997E-2</v>
          </cell>
          <cell r="H25">
            <v>100</v>
          </cell>
          <cell r="I25">
            <v>35</v>
          </cell>
          <cell r="J25">
            <v>3.5</v>
          </cell>
        </row>
        <row r="26">
          <cell r="A26" t="str">
            <v>Agregado:</v>
          </cell>
          <cell r="B26" t="str">
            <v>Massa Esp.Real do Asfalto:</v>
          </cell>
          <cell r="E26">
            <v>1.03</v>
          </cell>
          <cell r="G26" t="str">
            <v>Fundo</v>
          </cell>
          <cell r="H26">
            <v>35</v>
          </cell>
          <cell r="I26">
            <v>0</v>
          </cell>
          <cell r="J26">
            <v>0</v>
          </cell>
        </row>
        <row r="27">
          <cell r="A27" t="str">
            <v>Massa:</v>
          </cell>
          <cell r="B27" t="str">
            <v>Massa Esp.Real Média da Mist. de Agregados:</v>
          </cell>
          <cell r="E27">
            <v>2.6949999999999998</v>
          </cell>
          <cell r="F27" t="str">
            <v>PESO FINAL DA AMOSTRA(G):</v>
          </cell>
          <cell r="H27">
            <v>1000</v>
          </cell>
          <cell r="I27" t="str">
            <v xml:space="preserve">       PERDAS( % )</v>
          </cell>
          <cell r="J27">
            <v>0</v>
          </cell>
        </row>
        <row r="369">
          <cell r="O369" t="str">
            <v>]</v>
          </cell>
          <cell r="Q369" t="str">
            <v>COMPOSICAO GRANULOMETRICA DA MISTURA DE AGREGADOS</v>
          </cell>
        </row>
        <row r="370">
          <cell r="R370" t="str">
            <v>FAIXA DO DNER:</v>
          </cell>
        </row>
        <row r="371">
          <cell r="Q371" t="str">
            <v>RODOVIA:</v>
          </cell>
          <cell r="S371" t="str">
            <v>PE-60</v>
          </cell>
          <cell r="U371" t="str">
            <v>TRECHO:</v>
          </cell>
          <cell r="W371" t="str">
            <v>SUAPE/SIRINHAEM</v>
          </cell>
        </row>
        <row r="372">
          <cell r="Q372" t="str">
            <v>DISTRITO:</v>
          </cell>
          <cell r="S372" t="str">
            <v>1o.</v>
          </cell>
          <cell r="U372" t="str">
            <v>FIRMA:</v>
          </cell>
          <cell r="W372" t="str">
            <v>QUEIROZ GALVAO</v>
          </cell>
        </row>
        <row r="373">
          <cell r="Q373" t="str">
            <v>COLETA DE AGREGADOS:  BINDER T04</v>
          </cell>
        </row>
        <row r="374">
          <cell r="O374" t="str">
            <v>PENEIRAS</v>
          </cell>
          <cell r="P374" t="str">
            <v>BRITA 25 CORRIDA</v>
          </cell>
          <cell r="R374" t="str">
            <v>BRITA 25 LIMPA</v>
          </cell>
          <cell r="T374" t="str">
            <v>BRITA 12 CORRIDA</v>
          </cell>
          <cell r="V374" t="str">
            <v xml:space="preserve"> AREIA SALGADO</v>
          </cell>
          <cell r="X374" t="str">
            <v>GRANULOMETRIA</v>
          </cell>
          <cell r="Y374" t="str">
            <v xml:space="preserve"> FAIXA DO</v>
          </cell>
          <cell r="AB374" t="str">
            <v xml:space="preserve"> FAIXA DO</v>
          </cell>
        </row>
        <row r="375">
          <cell r="O375">
            <v>0</v>
          </cell>
          <cell r="P375">
            <v>0</v>
          </cell>
          <cell r="Q375" t="str">
            <v>%</v>
          </cell>
          <cell r="R375">
            <v>0</v>
          </cell>
          <cell r="S375" t="str">
            <v>%</v>
          </cell>
          <cell r="T375">
            <v>0</v>
          </cell>
          <cell r="U375" t="str">
            <v>%</v>
          </cell>
          <cell r="V375">
            <v>0</v>
          </cell>
          <cell r="W375" t="str">
            <v>%</v>
          </cell>
          <cell r="X375" t="str">
            <v>DA MISTURA</v>
          </cell>
          <cell r="Y375" t="str">
            <v xml:space="preserve"> PROJETO</v>
          </cell>
          <cell r="AB375" t="str">
            <v xml:space="preserve"> D N E R</v>
          </cell>
        </row>
        <row r="376">
          <cell r="O376" t="str">
            <v>2"</v>
          </cell>
        </row>
        <row r="377">
          <cell r="O377" t="str">
            <v>1 1/2"</v>
          </cell>
          <cell r="P377">
            <v>100</v>
          </cell>
          <cell r="Q377">
            <v>0</v>
          </cell>
          <cell r="R377">
            <v>100</v>
          </cell>
          <cell r="S377">
            <v>0</v>
          </cell>
          <cell r="T377">
            <v>100</v>
          </cell>
          <cell r="U377">
            <v>0</v>
          </cell>
          <cell r="V377">
            <v>100</v>
          </cell>
          <cell r="W377">
            <v>0</v>
          </cell>
          <cell r="X377">
            <v>0</v>
          </cell>
          <cell r="AB377">
            <v>100</v>
          </cell>
          <cell r="AC377" t="str">
            <v>-</v>
          </cell>
        </row>
        <row r="378">
          <cell r="O378" t="str">
            <v>1"</v>
          </cell>
          <cell r="P378">
            <v>99</v>
          </cell>
          <cell r="Q378">
            <v>0</v>
          </cell>
          <cell r="R378">
            <v>100</v>
          </cell>
          <cell r="S378">
            <v>0</v>
          </cell>
          <cell r="T378">
            <v>100</v>
          </cell>
          <cell r="U378">
            <v>0</v>
          </cell>
          <cell r="V378">
            <v>100</v>
          </cell>
          <cell r="W378">
            <v>0</v>
          </cell>
          <cell r="X378">
            <v>0</v>
          </cell>
          <cell r="AB378">
            <v>95</v>
          </cell>
          <cell r="AC378" t="str">
            <v>-</v>
          </cell>
          <cell r="AD378">
            <v>100</v>
          </cell>
        </row>
        <row r="379">
          <cell r="O379" t="str">
            <v>3/4"</v>
          </cell>
          <cell r="P379">
            <v>90</v>
          </cell>
          <cell r="Q379">
            <v>0</v>
          </cell>
          <cell r="R379">
            <v>60</v>
          </cell>
          <cell r="S379">
            <v>0</v>
          </cell>
          <cell r="T379">
            <v>100</v>
          </cell>
          <cell r="U379">
            <v>0</v>
          </cell>
          <cell r="V379">
            <v>100</v>
          </cell>
          <cell r="W379">
            <v>0</v>
          </cell>
          <cell r="X379">
            <v>0</v>
          </cell>
          <cell r="Y379">
            <v>-7</v>
          </cell>
          <cell r="Z379" t="str">
            <v>-</v>
          </cell>
          <cell r="AA379">
            <v>7</v>
          </cell>
          <cell r="AB379">
            <v>80</v>
          </cell>
          <cell r="AC379" t="str">
            <v>-</v>
          </cell>
          <cell r="AD379">
            <v>100</v>
          </cell>
        </row>
        <row r="380">
          <cell r="O380" t="str">
            <v>1/2"</v>
          </cell>
          <cell r="P380" t="str">
            <v>-</v>
          </cell>
          <cell r="Q380" t="str">
            <v>-</v>
          </cell>
          <cell r="R380">
            <v>0</v>
          </cell>
          <cell r="S380" t="str">
            <v>-</v>
          </cell>
          <cell r="T380" t="str">
            <v>-</v>
          </cell>
          <cell r="U380" t="str">
            <v>-</v>
          </cell>
          <cell r="V380" t="str">
            <v>-</v>
          </cell>
          <cell r="W380" t="str">
            <v>-</v>
          </cell>
          <cell r="X380" t="str">
            <v>-</v>
          </cell>
          <cell r="Z380" t="str">
            <v>-</v>
          </cell>
          <cell r="AC380" t="str">
            <v>-</v>
          </cell>
        </row>
        <row r="381">
          <cell r="O381" t="str">
            <v>3/8"</v>
          </cell>
          <cell r="P381">
            <v>63</v>
          </cell>
          <cell r="Q381">
            <v>0</v>
          </cell>
          <cell r="R381">
            <v>0</v>
          </cell>
          <cell r="S381" t="str">
            <v>-</v>
          </cell>
          <cell r="T381">
            <v>86</v>
          </cell>
          <cell r="U381">
            <v>0</v>
          </cell>
          <cell r="V381">
            <v>100</v>
          </cell>
          <cell r="W381">
            <v>0</v>
          </cell>
          <cell r="X381">
            <v>0</v>
          </cell>
          <cell r="Y381">
            <v>-7</v>
          </cell>
          <cell r="Z381" t="str">
            <v>-</v>
          </cell>
          <cell r="AA381">
            <v>7</v>
          </cell>
          <cell r="AB381">
            <v>45</v>
          </cell>
          <cell r="AC381" t="str">
            <v>-</v>
          </cell>
          <cell r="AD381">
            <v>80</v>
          </cell>
        </row>
        <row r="382">
          <cell r="O382" t="str">
            <v xml:space="preserve"> No.4</v>
          </cell>
          <cell r="P382">
            <v>46</v>
          </cell>
          <cell r="Q382">
            <v>0</v>
          </cell>
          <cell r="R382">
            <v>0</v>
          </cell>
          <cell r="S382" t="str">
            <v>-</v>
          </cell>
          <cell r="T382">
            <v>45</v>
          </cell>
          <cell r="U382">
            <v>0</v>
          </cell>
          <cell r="V382">
            <v>100</v>
          </cell>
          <cell r="W382">
            <v>0</v>
          </cell>
          <cell r="X382">
            <v>0</v>
          </cell>
          <cell r="Y382">
            <v>-5</v>
          </cell>
          <cell r="Z382" t="str">
            <v>-</v>
          </cell>
          <cell r="AA382">
            <v>5</v>
          </cell>
          <cell r="AB382">
            <v>28</v>
          </cell>
          <cell r="AC382" t="str">
            <v>-</v>
          </cell>
          <cell r="AD382">
            <v>60</v>
          </cell>
        </row>
        <row r="383">
          <cell r="O383" t="str">
            <v>No.10</v>
          </cell>
          <cell r="P383">
            <v>32</v>
          </cell>
          <cell r="Q383">
            <v>0</v>
          </cell>
          <cell r="R383">
            <v>0</v>
          </cell>
          <cell r="S383" t="str">
            <v>-</v>
          </cell>
          <cell r="T383">
            <v>31</v>
          </cell>
          <cell r="U383">
            <v>0</v>
          </cell>
          <cell r="V383">
            <v>96</v>
          </cell>
          <cell r="W383">
            <v>0</v>
          </cell>
          <cell r="X383">
            <v>0</v>
          </cell>
          <cell r="Y383">
            <v>-5</v>
          </cell>
          <cell r="Z383" t="str">
            <v>-</v>
          </cell>
          <cell r="AA383">
            <v>5</v>
          </cell>
          <cell r="AB383">
            <v>20</v>
          </cell>
          <cell r="AC383" t="str">
            <v>-</v>
          </cell>
          <cell r="AD383">
            <v>45</v>
          </cell>
        </row>
        <row r="384">
          <cell r="O384" t="str">
            <v>No.40</v>
          </cell>
          <cell r="P384">
            <v>18</v>
          </cell>
          <cell r="Q384">
            <v>0</v>
          </cell>
          <cell r="R384">
            <v>0</v>
          </cell>
          <cell r="S384" t="str">
            <v>-</v>
          </cell>
          <cell r="T384">
            <v>23</v>
          </cell>
          <cell r="U384">
            <v>0</v>
          </cell>
          <cell r="V384">
            <v>44</v>
          </cell>
          <cell r="W384">
            <v>0</v>
          </cell>
          <cell r="X384">
            <v>0</v>
          </cell>
          <cell r="Y384">
            <v>-5</v>
          </cell>
          <cell r="Z384" t="str">
            <v>-</v>
          </cell>
          <cell r="AA384">
            <v>5</v>
          </cell>
          <cell r="AB384">
            <v>10</v>
          </cell>
          <cell r="AC384" t="str">
            <v>-</v>
          </cell>
          <cell r="AD384">
            <v>32</v>
          </cell>
        </row>
        <row r="385">
          <cell r="O385" t="str">
            <v>No.80</v>
          </cell>
          <cell r="P385">
            <v>10</v>
          </cell>
          <cell r="Q385">
            <v>0</v>
          </cell>
          <cell r="R385">
            <v>0</v>
          </cell>
          <cell r="S385" t="str">
            <v>-</v>
          </cell>
          <cell r="T385">
            <v>19</v>
          </cell>
          <cell r="U385">
            <v>0</v>
          </cell>
          <cell r="V385">
            <v>11</v>
          </cell>
          <cell r="W385">
            <v>0</v>
          </cell>
          <cell r="X385">
            <v>0</v>
          </cell>
          <cell r="Y385">
            <v>-3</v>
          </cell>
          <cell r="Z385" t="str">
            <v>-</v>
          </cell>
          <cell r="AA385">
            <v>3</v>
          </cell>
          <cell r="AB385">
            <v>8</v>
          </cell>
          <cell r="AC385" t="str">
            <v>-</v>
          </cell>
          <cell r="AD385">
            <v>20</v>
          </cell>
        </row>
        <row r="386">
          <cell r="O386" t="str">
            <v>No.200</v>
          </cell>
          <cell r="P386">
            <v>5</v>
          </cell>
          <cell r="Q386">
            <v>0</v>
          </cell>
          <cell r="R386">
            <v>0</v>
          </cell>
          <cell r="S386" t="str">
            <v>-</v>
          </cell>
          <cell r="T386">
            <v>10</v>
          </cell>
          <cell r="U386">
            <v>0</v>
          </cell>
          <cell r="V386">
            <v>1</v>
          </cell>
          <cell r="W386">
            <v>0</v>
          </cell>
          <cell r="X386">
            <v>0</v>
          </cell>
          <cell r="Y386">
            <v>-2</v>
          </cell>
          <cell r="Z386" t="str">
            <v>-</v>
          </cell>
          <cell r="AA386">
            <v>2</v>
          </cell>
          <cell r="AB386">
            <v>3</v>
          </cell>
          <cell r="AC386" t="str">
            <v>-</v>
          </cell>
          <cell r="AD386">
            <v>8</v>
          </cell>
        </row>
        <row r="388">
          <cell r="P388" t="str">
            <v>OPERADOR:</v>
          </cell>
          <cell r="W388" t="str">
            <v>DATA:</v>
          </cell>
          <cell r="X388">
            <v>36808.723428472222</v>
          </cell>
          <cell r="Y388" t="str">
            <v>VISTO:</v>
          </cell>
        </row>
      </sheetData>
      <sheetData sheetId="2"/>
      <sheetData sheetId="3"/>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ODE"/>
      <sheetName val="ROSTO"/>
      <sheetName val="ROSTO I"/>
      <sheetName val="REP SUP"/>
      <sheetName val="REP PROF"/>
      <sheetName val="FRESA"/>
      <sheetName val="BUEIRO"/>
      <sheetName val="SINALIZAÇÃO VERTICAL"/>
      <sheetName val="CAPA PIS "/>
      <sheetName val="MICRO"/>
      <sheetName val="LAMA ASFÁLTICA"/>
      <sheetName val="MATBET"/>
      <sheetName val="MOBCANT"/>
      <sheetName val="PINTURA"/>
      <sheetName val="MAN"/>
      <sheetName val="CSV"/>
      <sheetName val="1CAPA"/>
      <sheetName val="2SUMÁRIO"/>
      <sheetName val="2APRES"/>
      <sheetName val="3APRES1"/>
      <sheetName val="4MAPA"/>
      <sheetName val="5DC"/>
      <sheetName val="6C FIN"/>
      <sheetName val="7CONT FIN"/>
      <sheetName val="CONT NE"/>
      <sheetName val="8C FIS"/>
      <sheetName val="9CONT FIS"/>
      <sheetName val="10AV FIS"/>
      <sheetName val="11PLUV"/>
      <sheetName val="12RH"/>
      <sheetName val="13EQ"/>
      <sheetName val="14IVE"/>
      <sheetName val="IVE MICRO"/>
      <sheetName val="IVE CBUQ"/>
      <sheetName val="COMENT"/>
      <sheetName val="CUSTO ZONA SUL"/>
    </sheetNames>
    <sheetDataSet>
      <sheetData sheetId="0" refreshError="1">
        <row r="5">
          <cell r="K5" t="str">
            <v>5.ª M.P. (01/09/07 a 30/09/07)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ODE"/>
      <sheetName val="ROSTO"/>
      <sheetName val="ROSTO I"/>
      <sheetName val="REP SUP"/>
      <sheetName val="REP PROF"/>
      <sheetName val="FRESA"/>
      <sheetName val="BUEIRO"/>
      <sheetName val="SINALIZAÇÃO VERTICAL"/>
      <sheetName val="CAPA PIS "/>
      <sheetName val="MICRO"/>
      <sheetName val="LAMA ASFÁLTICA"/>
      <sheetName val="MATBET"/>
      <sheetName val="MOBCANT"/>
      <sheetName val="PINTURA"/>
      <sheetName val="MAN"/>
      <sheetName val="CSV"/>
      <sheetName val="1CAPA"/>
      <sheetName val="2SUMÁRIO"/>
      <sheetName val="2APRES"/>
      <sheetName val="3APRES1"/>
      <sheetName val="4MAPA"/>
      <sheetName val="5DC"/>
      <sheetName val="6C FIN"/>
      <sheetName val="7CONT FIN"/>
      <sheetName val="CONT NE"/>
      <sheetName val="8C FIS"/>
      <sheetName val="9CONT FIS"/>
      <sheetName val="10AV FIS"/>
      <sheetName val="11PLUV"/>
      <sheetName val="12RH"/>
      <sheetName val="13EQ"/>
      <sheetName val="14IVE"/>
      <sheetName val="IVE MICRO"/>
      <sheetName val="IVE CBUQ"/>
      <sheetName val="COMENT"/>
      <sheetName val="CUSTO ZONA SUL"/>
    </sheetNames>
    <sheetDataSet>
      <sheetData sheetId="0" refreshError="1">
        <row r="5">
          <cell r="K5" t="str">
            <v>5.ª M.P. (01/09/07 a 30/09/07)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RESUMO_DVOP"/>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Transporte"/>
      <sheetName val="Plan2"/>
      <sheetName val="DIPRVS12"/>
      <sheetName val="RESUMO_AUT1"/>
      <sheetName val="Teor"/>
      <sheetName val="PROJETO"/>
      <sheetName val="C"/>
      <sheetName val="lista_comp"/>
    </sheetNames>
    <sheetDataSet>
      <sheetData sheetId="0"/>
      <sheetData sheetId="1">
        <row r="13">
          <cell r="B13" t="str">
            <v>TERRAPLENAGEM</v>
          </cell>
          <cell r="C13">
            <v>0</v>
          </cell>
        </row>
        <row r="14">
          <cell r="A14" t="str">
            <v>5 S 01 000 00</v>
          </cell>
          <cell r="B14" t="str">
            <v>Desm. dest. e limp. áreas c/ arv. diam. até 0,15m</v>
          </cell>
          <cell r="C14" t="str">
            <v>m2</v>
          </cell>
          <cell r="D14">
            <v>69600</v>
          </cell>
        </row>
        <row r="15">
          <cell r="A15" t="str">
            <v>5 S 01 100 10</v>
          </cell>
          <cell r="B15" t="str">
            <v>Esc. carga tr. mat 1a c. DMT 200 a 400m c/carreg</v>
          </cell>
          <cell r="C15" t="str">
            <v>m3</v>
          </cell>
          <cell r="D15">
            <v>104400</v>
          </cell>
        </row>
        <row r="16">
          <cell r="A16" t="str">
            <v>5 S 01 510 00</v>
          </cell>
          <cell r="B16" t="str">
            <v>Compactação de aterros a 95% proctor normal</v>
          </cell>
          <cell r="C16" t="str">
            <v>m3</v>
          </cell>
          <cell r="D16">
            <v>57450</v>
          </cell>
        </row>
        <row r="17">
          <cell r="A17" t="str">
            <v>5 S 01 511 00</v>
          </cell>
          <cell r="B17" t="str">
            <v>Compactação de aterros a 100% proctor normal</v>
          </cell>
          <cell r="C17" t="str">
            <v>m3</v>
          </cell>
          <cell r="D17">
            <v>31212.5</v>
          </cell>
        </row>
        <row r="18">
          <cell r="B18">
            <v>0</v>
          </cell>
          <cell r="C18">
            <v>0</v>
          </cell>
        </row>
        <row r="19">
          <cell r="B19" t="str">
            <v>PAVIMENTAÇÃO</v>
          </cell>
          <cell r="C19">
            <v>0</v>
          </cell>
        </row>
        <row r="20">
          <cell r="A20" t="str">
            <v>5 S 02 110 00</v>
          </cell>
          <cell r="B20" t="str">
            <v>Regularização do subleito</v>
          </cell>
          <cell r="C20" t="str">
            <v>m2</v>
          </cell>
          <cell r="D20">
            <v>87000</v>
          </cell>
        </row>
        <row r="21">
          <cell r="A21" t="str">
            <v>5 S 02 200 00</v>
          </cell>
          <cell r="B21" t="str">
            <v>Sub-base solo estabilizado granul. s/ mistura</v>
          </cell>
          <cell r="C21" t="str">
            <v>m3</v>
          </cell>
          <cell r="D21">
            <v>17922</v>
          </cell>
        </row>
        <row r="22">
          <cell r="A22" t="str">
            <v>5 S 02 200 01</v>
          </cell>
          <cell r="B22" t="str">
            <v>Base solo estabilizado granul. s/ mistura</v>
          </cell>
          <cell r="C22" t="str">
            <v>m3</v>
          </cell>
          <cell r="D22">
            <v>18966</v>
          </cell>
        </row>
        <row r="23">
          <cell r="B23">
            <v>0</v>
          </cell>
          <cell r="C23">
            <v>0</v>
          </cell>
        </row>
        <row r="24">
          <cell r="B24" t="str">
            <v>TRANSPORTES</v>
          </cell>
        </row>
        <row r="25">
          <cell r="A25" t="str">
            <v>5 S 09 001 07</v>
          </cell>
          <cell r="B25" t="str">
            <v>Transporte local em rodov. não pavim.</v>
          </cell>
          <cell r="C25" t="str">
            <v>tkm</v>
          </cell>
          <cell r="D25">
            <v>534630.68999999994</v>
          </cell>
        </row>
        <row r="26">
          <cell r="B26">
            <v>0</v>
          </cell>
          <cell r="C26">
            <v>0</v>
          </cell>
        </row>
        <row r="28">
          <cell r="B28" t="str">
            <v>OBRAS DE ARTE CORRENTES</v>
          </cell>
          <cell r="C28">
            <v>0</v>
          </cell>
        </row>
        <row r="29">
          <cell r="A29" t="str">
            <v>2 S 04 100 03</v>
          </cell>
          <cell r="B29" t="str">
            <v>Corpo BSTC D=1,00m</v>
          </cell>
          <cell r="C29" t="str">
            <v>m</v>
          </cell>
          <cell r="D29">
            <v>38</v>
          </cell>
        </row>
        <row r="30">
          <cell r="A30" t="str">
            <v>2 S 04 101 03</v>
          </cell>
          <cell r="B30" t="str">
            <v>Boca BSTC D=1,00m normal</v>
          </cell>
          <cell r="C30" t="str">
            <v>und</v>
          </cell>
          <cell r="D30">
            <v>6</v>
          </cell>
        </row>
        <row r="31">
          <cell r="A31" t="str">
            <v>2 S 04 110 01</v>
          </cell>
          <cell r="B31" t="str">
            <v>Corpo BDTC D=1,00m</v>
          </cell>
          <cell r="C31" t="str">
            <v>m</v>
          </cell>
          <cell r="D31">
            <v>23</v>
          </cell>
        </row>
        <row r="32">
          <cell r="A32" t="str">
            <v>2 S 04 111 01</v>
          </cell>
          <cell r="B32" t="str">
            <v>Boca BDTC D=1,00m normal</v>
          </cell>
          <cell r="C32" t="str">
            <v>und</v>
          </cell>
          <cell r="D32">
            <v>4</v>
          </cell>
        </row>
        <row r="33">
          <cell r="B33">
            <v>0</v>
          </cell>
          <cell r="C33">
            <v>0</v>
          </cell>
        </row>
        <row r="34">
          <cell r="B34">
            <v>0</v>
          </cell>
          <cell r="C34">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quadro 09 - equipamentos dner"/>
      <sheetName val="QUADRO 10 - C. H. PESSOAL"/>
      <sheetName val="CUSTO HORÁRIO"/>
      <sheetName val="Mão de obra"/>
      <sheetName val="Material"/>
      <sheetName val="Serviços"/>
      <sheetName val="DMT MEDIÇÃO"/>
      <sheetName val="RESUMO_DVOP"/>
    </sheetNames>
    <sheetDataSet>
      <sheetData sheetId="0">
        <row r="5">
          <cell r="B5" t="str">
            <v>SEGMENTO: Km 11,00 - Km 197,15</v>
          </cell>
        </row>
      </sheetData>
      <sheetData sheetId="1"/>
      <sheetData sheetId="2"/>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amento por serv princ"/>
      <sheetName val="Orçamento"/>
      <sheetName val="PATO"/>
      <sheetName val="Transp basc 5m3"/>
      <sheetName val="Transp carroceria"/>
      <sheetName val="Transp carroceria com"/>
      <sheetName val="Transp Mat. para Remendos"/>
      <sheetName val="Consumo e Tansp. mat. bet."/>
      <sheetName val="CRONOGRAMA"/>
      <sheetName val="Gráfico"/>
      <sheetName val="02.510.01"/>
      <sheetName val="02.511.01"/>
      <sheetName val="02.530.01"/>
      <sheetName val="03.329.00"/>
      <sheetName val="08.404.00"/>
      <sheetName val="E412"/>
      <sheetName val="Simulação"/>
      <sheetName val="dez00"/>
      <sheetName val="Mão de Obra"/>
      <sheetName val="Material"/>
      <sheetName val="EQUIPAMENTO"/>
      <sheetName val="Consumo e Tansp. mat. bet. (2)"/>
      <sheetName val="Pato BR 116 Icó para licitacao"/>
      <sheetName val="Teor"/>
      <sheetName val="Equipament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3">
          <cell r="A3" t="str">
            <v>1 A 01 170 02</v>
          </cell>
          <cell r="B3" t="str">
            <v>Areia extraída com trator e carregadeira</v>
          </cell>
          <cell r="C3" t="str">
            <v>m3</v>
          </cell>
          <cell r="D3">
            <v>2.63</v>
          </cell>
          <cell r="E3">
            <v>0</v>
          </cell>
          <cell r="F3">
            <v>2.63</v>
          </cell>
        </row>
        <row r="4">
          <cell r="A4" t="str">
            <v>3 S 01 200 00</v>
          </cell>
          <cell r="B4" t="str">
            <v>Escavação e carga mat. jazida (consv)</v>
          </cell>
          <cell r="C4" t="str">
            <v>m3</v>
          </cell>
          <cell r="D4">
            <v>3.59</v>
          </cell>
          <cell r="E4">
            <v>1.17</v>
          </cell>
          <cell r="F4">
            <v>4.76</v>
          </cell>
        </row>
        <row r="5">
          <cell r="A5" t="str">
            <v>3 S 01 401 00</v>
          </cell>
          <cell r="B5" t="str">
            <v>Recomposição de revestimento primário</v>
          </cell>
          <cell r="C5" t="str">
            <v>m3</v>
          </cell>
          <cell r="D5">
            <v>5.37</v>
          </cell>
          <cell r="E5">
            <v>1.75</v>
          </cell>
          <cell r="F5">
            <v>7.12</v>
          </cell>
        </row>
        <row r="6">
          <cell r="A6" t="str">
            <v>3 S 01 930 00</v>
          </cell>
          <cell r="B6" t="str">
            <v>Regularização mecânica da faixa de domínio</v>
          </cell>
          <cell r="C6" t="str">
            <v>m2</v>
          </cell>
          <cell r="D6">
            <v>0.08</v>
          </cell>
          <cell r="E6">
            <v>0.02</v>
          </cell>
          <cell r="F6">
            <v>0.11</v>
          </cell>
        </row>
        <row r="7">
          <cell r="A7" t="str">
            <v>3 S 02 200 00</v>
          </cell>
          <cell r="B7" t="str">
            <v>Solo p/ base de remendo profundo</v>
          </cell>
          <cell r="C7" t="str">
            <v>m3</v>
          </cell>
          <cell r="D7">
            <v>4.13</v>
          </cell>
          <cell r="E7">
            <v>1.34</v>
          </cell>
          <cell r="F7">
            <v>5.48</v>
          </cell>
        </row>
        <row r="8">
          <cell r="A8" t="str">
            <v>3 S 02 200 01</v>
          </cell>
          <cell r="B8" t="str">
            <v>Recomposição de camada granular do pavimento</v>
          </cell>
          <cell r="C8" t="str">
            <v>m3</v>
          </cell>
          <cell r="D8">
            <v>6.28</v>
          </cell>
          <cell r="E8">
            <v>2.04</v>
          </cell>
          <cell r="F8">
            <v>8.33</v>
          </cell>
        </row>
        <row r="9">
          <cell r="A9" t="str">
            <v>3 S 02 220 00</v>
          </cell>
          <cell r="B9" t="str">
            <v>Solo brita p/ base de rem. profundo</v>
          </cell>
          <cell r="C9" t="str">
            <v>m3</v>
          </cell>
          <cell r="D9">
            <v>9.9600000000000009</v>
          </cell>
          <cell r="E9">
            <v>3.24</v>
          </cell>
          <cell r="F9">
            <v>13.21</v>
          </cell>
        </row>
        <row r="10">
          <cell r="A10" t="str">
            <v>3 S 02 230 00</v>
          </cell>
          <cell r="B10" t="str">
            <v>Brita para base de remendo profundo</v>
          </cell>
          <cell r="C10" t="str">
            <v>m3</v>
          </cell>
          <cell r="D10">
            <v>22.27</v>
          </cell>
          <cell r="E10">
            <v>7.24</v>
          </cell>
          <cell r="F10">
            <v>29.51</v>
          </cell>
        </row>
        <row r="11">
          <cell r="A11" t="str">
            <v>3 S 02 241 00</v>
          </cell>
          <cell r="B11" t="str">
            <v>Solo melhorado c/ cimento p/ base rem. profundo</v>
          </cell>
          <cell r="C11" t="str">
            <v>m3</v>
          </cell>
          <cell r="D11">
            <v>16.32</v>
          </cell>
          <cell r="E11">
            <v>5.31</v>
          </cell>
          <cell r="F11">
            <v>21.64</v>
          </cell>
        </row>
        <row r="12">
          <cell r="A12" t="str">
            <v>3 S 02 300 00</v>
          </cell>
          <cell r="B12" t="str">
            <v>Imprimação</v>
          </cell>
          <cell r="C12" t="str">
            <v>m2</v>
          </cell>
          <cell r="D12">
            <v>0.06</v>
          </cell>
          <cell r="E12">
            <v>0.02</v>
          </cell>
          <cell r="F12">
            <v>0.09</v>
          </cell>
        </row>
        <row r="13">
          <cell r="A13" t="str">
            <v>3 S 02 400 00</v>
          </cell>
          <cell r="B13" t="str">
            <v>Pintura de ligação</v>
          </cell>
          <cell r="C13" t="str">
            <v>m2</v>
          </cell>
          <cell r="D13">
            <v>0.04</v>
          </cell>
          <cell r="E13">
            <v>0.01</v>
          </cell>
          <cell r="F13">
            <v>0.06</v>
          </cell>
        </row>
        <row r="14">
          <cell r="A14" t="str">
            <v>3 S 02 500 00</v>
          </cell>
          <cell r="B14" t="str">
            <v>Capa selante com pedrisco</v>
          </cell>
          <cell r="C14" t="str">
            <v>m2</v>
          </cell>
          <cell r="D14">
            <v>0.19</v>
          </cell>
          <cell r="E14">
            <v>0.06</v>
          </cell>
          <cell r="F14">
            <v>0.25</v>
          </cell>
        </row>
        <row r="15">
          <cell r="A15" t="str">
            <v>3 S 02 500 01</v>
          </cell>
          <cell r="B15" t="str">
            <v>Capa selante com areia</v>
          </cell>
          <cell r="C15" t="str">
            <v>m2</v>
          </cell>
          <cell r="D15">
            <v>0.1</v>
          </cell>
          <cell r="E15">
            <v>0.03</v>
          </cell>
          <cell r="F15">
            <v>0.13</v>
          </cell>
        </row>
        <row r="16">
          <cell r="A16" t="str">
            <v>3 S 02 500 02</v>
          </cell>
          <cell r="B16" t="str">
            <v>Tratamento superficial simples com CAP</v>
          </cell>
          <cell r="C16" t="str">
            <v>m2</v>
          </cell>
          <cell r="D16">
            <v>0.27</v>
          </cell>
          <cell r="E16">
            <v>0.08</v>
          </cell>
          <cell r="F16">
            <v>0.36</v>
          </cell>
        </row>
        <row r="17">
          <cell r="A17" t="str">
            <v>3 S 02 500 03</v>
          </cell>
          <cell r="B17" t="str">
            <v>Tratamento superficial simples com emulsão</v>
          </cell>
          <cell r="C17" t="str">
            <v>m2</v>
          </cell>
          <cell r="D17">
            <v>0.25</v>
          </cell>
          <cell r="E17">
            <v>0.08</v>
          </cell>
          <cell r="F17">
            <v>0.34</v>
          </cell>
        </row>
        <row r="18">
          <cell r="A18" t="str">
            <v>3 S 02 500 04</v>
          </cell>
          <cell r="B18" t="str">
            <v>Tratamento superficial simples c/ banho diluído</v>
          </cell>
          <cell r="C18" t="str">
            <v>m2</v>
          </cell>
          <cell r="D18">
            <v>0.28000000000000003</v>
          </cell>
          <cell r="E18">
            <v>0.09</v>
          </cell>
          <cell r="F18">
            <v>0.38</v>
          </cell>
        </row>
        <row r="19">
          <cell r="A19" t="str">
            <v>3 S 02 501 00</v>
          </cell>
          <cell r="B19" t="str">
            <v>Tratamento superficial duplo c/ CAP</v>
          </cell>
          <cell r="C19" t="str">
            <v>m2</v>
          </cell>
          <cell r="D19">
            <v>0.81</v>
          </cell>
          <cell r="E19">
            <v>0.26</v>
          </cell>
          <cell r="F19">
            <v>1.08</v>
          </cell>
        </row>
        <row r="20">
          <cell r="A20" t="str">
            <v>3 S 02 501 01</v>
          </cell>
          <cell r="B20" t="str">
            <v>Tratamento superficial duplo com emulsão</v>
          </cell>
          <cell r="C20" t="str">
            <v>m2</v>
          </cell>
          <cell r="D20">
            <v>0.81</v>
          </cell>
          <cell r="E20">
            <v>0.26</v>
          </cell>
          <cell r="F20">
            <v>1.07</v>
          </cell>
        </row>
        <row r="21">
          <cell r="A21" t="str">
            <v>3 S 02 501 02</v>
          </cell>
          <cell r="B21" t="str">
            <v>Tratamento superficial duplo com banho diluído</v>
          </cell>
          <cell r="C21" t="str">
            <v>m2</v>
          </cell>
          <cell r="D21">
            <v>0.87</v>
          </cell>
          <cell r="E21">
            <v>0.28000000000000003</v>
          </cell>
          <cell r="F21">
            <v>1.1599999999999999</v>
          </cell>
        </row>
        <row r="22">
          <cell r="A22" t="str">
            <v>3 S 02 502 00</v>
          </cell>
          <cell r="B22" t="str">
            <v>Tratamento superficial triplo com CAP</v>
          </cell>
          <cell r="C22" t="str">
            <v>m2</v>
          </cell>
          <cell r="D22">
            <v>1.1499999999999999</v>
          </cell>
          <cell r="E22">
            <v>0.37</v>
          </cell>
          <cell r="F22">
            <v>1.53</v>
          </cell>
        </row>
        <row r="23">
          <cell r="A23" t="str">
            <v>3 S 02 502 01</v>
          </cell>
          <cell r="B23" t="str">
            <v>Tratamento superficial triplo com emulsão</v>
          </cell>
          <cell r="C23" t="str">
            <v>m2</v>
          </cell>
          <cell r="D23">
            <v>1.17</v>
          </cell>
          <cell r="E23">
            <v>0.38</v>
          </cell>
          <cell r="F23">
            <v>1.55</v>
          </cell>
        </row>
        <row r="24">
          <cell r="A24" t="str">
            <v>3 S 02 502 02</v>
          </cell>
          <cell r="B24" t="str">
            <v>Tratamento superficial triplo com banho diluído</v>
          </cell>
          <cell r="C24" t="str">
            <v>m2</v>
          </cell>
          <cell r="D24">
            <v>1.24</v>
          </cell>
          <cell r="E24">
            <v>0.4</v>
          </cell>
          <cell r="F24">
            <v>1.65</v>
          </cell>
        </row>
        <row r="25">
          <cell r="A25" t="str">
            <v>3 S 02 510 00</v>
          </cell>
          <cell r="B25" t="str">
            <v>Lama asfáltica fina (granulometrias I e II )</v>
          </cell>
          <cell r="C25" t="str">
            <v>m2</v>
          </cell>
          <cell r="D25">
            <v>0.28000000000000003</v>
          </cell>
          <cell r="E25">
            <v>0.09</v>
          </cell>
          <cell r="F25">
            <v>0.37</v>
          </cell>
        </row>
        <row r="26">
          <cell r="A26" t="str">
            <v>3 S 02 510 01</v>
          </cell>
          <cell r="B26" t="str">
            <v>Lama asfáltica grossa (granulometrias III e IV)</v>
          </cell>
          <cell r="C26" t="str">
            <v>m2</v>
          </cell>
          <cell r="D26">
            <v>0.5</v>
          </cell>
          <cell r="E26">
            <v>0.16</v>
          </cell>
          <cell r="F26">
            <v>0.67</v>
          </cell>
        </row>
        <row r="27">
          <cell r="A27" t="str">
            <v>3 S 02 520 00</v>
          </cell>
          <cell r="B27" t="str">
            <v>Mistura areia-asfalto em betoneira</v>
          </cell>
          <cell r="C27" t="str">
            <v>m3</v>
          </cell>
          <cell r="D27">
            <v>14.69</v>
          </cell>
          <cell r="E27">
            <v>4.78</v>
          </cell>
          <cell r="F27">
            <v>19.47</v>
          </cell>
        </row>
        <row r="28">
          <cell r="A28" t="str">
            <v>3 S 02 520 01</v>
          </cell>
          <cell r="B28" t="str">
            <v>Mistura areia-asfalto usinada a frio</v>
          </cell>
          <cell r="C28" t="str">
            <v>m3</v>
          </cell>
          <cell r="D28">
            <v>9.6</v>
          </cell>
          <cell r="E28">
            <v>3.12</v>
          </cell>
          <cell r="F28">
            <v>12.72</v>
          </cell>
        </row>
        <row r="29">
          <cell r="A29" t="str">
            <v>3 S 02 520 02</v>
          </cell>
          <cell r="B29" t="str">
            <v>Rec.do rev. com areia asfalto a frio</v>
          </cell>
          <cell r="C29" t="str">
            <v>m3</v>
          </cell>
          <cell r="D29">
            <v>11.17</v>
          </cell>
          <cell r="E29">
            <v>3.63</v>
          </cell>
          <cell r="F29">
            <v>14.8</v>
          </cell>
        </row>
        <row r="30">
          <cell r="A30" t="str">
            <v>3 S 02 521 00</v>
          </cell>
          <cell r="B30" t="str">
            <v>Mistura areia-asfalto usinada a quente</v>
          </cell>
          <cell r="C30" t="str">
            <v>m3</v>
          </cell>
          <cell r="D30">
            <v>27.74</v>
          </cell>
          <cell r="E30">
            <v>9.02</v>
          </cell>
          <cell r="F30">
            <v>36.770000000000003</v>
          </cell>
        </row>
        <row r="31">
          <cell r="A31" t="str">
            <v>3 S 02 521 01</v>
          </cell>
          <cell r="B31" t="str">
            <v>Rec. do rev. com areia asfalto a quente</v>
          </cell>
          <cell r="C31" t="str">
            <v>m3</v>
          </cell>
          <cell r="D31">
            <v>7.67</v>
          </cell>
          <cell r="E31">
            <v>2.4900000000000002</v>
          </cell>
          <cell r="F31">
            <v>10.16</v>
          </cell>
        </row>
        <row r="32">
          <cell r="A32" t="str">
            <v>3 S 02 530 00</v>
          </cell>
          <cell r="B32" t="str">
            <v>Mistura betuminosa em betoneira</v>
          </cell>
          <cell r="C32" t="str">
            <v>m3</v>
          </cell>
          <cell r="D32">
            <v>21.48</v>
          </cell>
          <cell r="E32">
            <v>6.99</v>
          </cell>
          <cell r="F32">
            <v>28.47</v>
          </cell>
        </row>
        <row r="33">
          <cell r="A33" t="str">
            <v>3 S 02 530 01</v>
          </cell>
          <cell r="B33" t="str">
            <v>Mistura betuminosa usinada a frio</v>
          </cell>
          <cell r="C33" t="str">
            <v>m3</v>
          </cell>
          <cell r="D33">
            <v>20.29</v>
          </cell>
          <cell r="E33">
            <v>6.6</v>
          </cell>
          <cell r="F33">
            <v>26.89</v>
          </cell>
        </row>
        <row r="34">
          <cell r="A34" t="str">
            <v>3 S 02 530 02</v>
          </cell>
          <cell r="B34" t="str">
            <v>Rec.do rev. com mistura betuminosa a frio</v>
          </cell>
          <cell r="C34" t="str">
            <v>m3</v>
          </cell>
          <cell r="D34">
            <v>12.63</v>
          </cell>
          <cell r="E34">
            <v>4.1100000000000003</v>
          </cell>
          <cell r="F34">
            <v>16.739999999999998</v>
          </cell>
        </row>
        <row r="35">
          <cell r="A35" t="str">
            <v>3 S 02 540 00</v>
          </cell>
          <cell r="B35" t="str">
            <v>Mistura betuminosa usinada a quente</v>
          </cell>
          <cell r="C35" t="str">
            <v>m3</v>
          </cell>
          <cell r="D35">
            <v>42.89</v>
          </cell>
          <cell r="E35">
            <v>13.96</v>
          </cell>
          <cell r="F35">
            <v>56.85</v>
          </cell>
        </row>
        <row r="36">
          <cell r="A36" t="str">
            <v>3 S 02 540 01</v>
          </cell>
          <cell r="B36" t="str">
            <v>Rec.do rev.com mistura betuminosa a quente</v>
          </cell>
          <cell r="C36" t="str">
            <v>m3</v>
          </cell>
          <cell r="D36">
            <v>8.8699999999999992</v>
          </cell>
          <cell r="E36">
            <v>2.88</v>
          </cell>
          <cell r="F36">
            <v>11.76</v>
          </cell>
        </row>
        <row r="37">
          <cell r="A37" t="str">
            <v>3 S 02 601 00</v>
          </cell>
          <cell r="B37" t="str">
            <v>Recomposição de placa de concreto</v>
          </cell>
          <cell r="C37" t="str">
            <v>m3</v>
          </cell>
          <cell r="D37">
            <v>102.55</v>
          </cell>
          <cell r="E37">
            <v>33.380000000000003</v>
          </cell>
          <cell r="F37">
            <v>135.94</v>
          </cell>
        </row>
        <row r="38">
          <cell r="A38" t="str">
            <v>3 S 02 900 00</v>
          </cell>
          <cell r="B38" t="str">
            <v>Remoção mecanizada de revestimento betuminoso</v>
          </cell>
          <cell r="C38" t="str">
            <v>m3</v>
          </cell>
          <cell r="D38">
            <v>2.95</v>
          </cell>
          <cell r="E38">
            <v>0.96</v>
          </cell>
          <cell r="F38">
            <v>3.92</v>
          </cell>
        </row>
        <row r="39">
          <cell r="A39" t="str">
            <v>3 S 02 901 00</v>
          </cell>
          <cell r="B39" t="str">
            <v>Remoção manual de revestimento betuminoso</v>
          </cell>
          <cell r="C39" t="str">
            <v>m3</v>
          </cell>
          <cell r="D39">
            <v>47.07</v>
          </cell>
          <cell r="E39">
            <v>15.32</v>
          </cell>
          <cell r="F39">
            <v>62.39</v>
          </cell>
        </row>
        <row r="40">
          <cell r="A40" t="str">
            <v>3 S 02 902 00</v>
          </cell>
          <cell r="B40" t="str">
            <v>Remoção mecanizada da camada granular do pavimento</v>
          </cell>
          <cell r="C40" t="str">
            <v>m3</v>
          </cell>
          <cell r="D40">
            <v>1.9</v>
          </cell>
          <cell r="E40">
            <v>0.61</v>
          </cell>
          <cell r="F40">
            <v>2.52</v>
          </cell>
        </row>
        <row r="41">
          <cell r="A41" t="str">
            <v>3 S 02 903 00</v>
          </cell>
          <cell r="B41" t="str">
            <v>Remoção manual da camada granular do pavimento</v>
          </cell>
          <cell r="C41" t="str">
            <v>m3</v>
          </cell>
          <cell r="D41">
            <v>25.09</v>
          </cell>
          <cell r="E41">
            <v>8.16</v>
          </cell>
          <cell r="F41">
            <v>33.25</v>
          </cell>
        </row>
        <row r="42">
          <cell r="A42" t="str">
            <v>3 S 02 999 00</v>
          </cell>
          <cell r="B42" t="str">
            <v>Peneiramento</v>
          </cell>
          <cell r="C42" t="str">
            <v>m3</v>
          </cell>
          <cell r="D42">
            <v>3.03</v>
          </cell>
          <cell r="E42">
            <v>0.98</v>
          </cell>
          <cell r="F42">
            <v>4.0199999999999996</v>
          </cell>
        </row>
        <row r="43">
          <cell r="A43" t="str">
            <v>3 S 03 310 00</v>
          </cell>
          <cell r="B43" t="str">
            <v>Concreto ciclópico</v>
          </cell>
          <cell r="C43" t="str">
            <v>m3</v>
          </cell>
          <cell r="D43">
            <v>78.209999999999994</v>
          </cell>
          <cell r="E43">
            <v>25.45</v>
          </cell>
          <cell r="F43">
            <v>103.67</v>
          </cell>
        </row>
        <row r="44">
          <cell r="A44" t="str">
            <v>3 S 03 329 00</v>
          </cell>
          <cell r="B44" t="str">
            <v>Concreto de cimento (confecção e lançamento)</v>
          </cell>
          <cell r="C44" t="str">
            <v>m3</v>
          </cell>
          <cell r="D44">
            <v>96.73</v>
          </cell>
          <cell r="E44">
            <v>31.48</v>
          </cell>
          <cell r="F44">
            <v>128.21</v>
          </cell>
        </row>
        <row r="45">
          <cell r="A45" t="str">
            <v>3 S 03 329 01</v>
          </cell>
          <cell r="B45" t="str">
            <v>Concreto de cimento(confecção manual e lançamento)</v>
          </cell>
          <cell r="C45" t="str">
            <v>m3</v>
          </cell>
          <cell r="D45">
            <v>112.94</v>
          </cell>
          <cell r="E45">
            <v>36.76</v>
          </cell>
          <cell r="F45">
            <v>149.69999999999999</v>
          </cell>
        </row>
        <row r="46">
          <cell r="A46" t="str">
            <v>3 S 03 340 02</v>
          </cell>
          <cell r="B46" t="str">
            <v>Argamassa cimento areia 1-6</v>
          </cell>
          <cell r="C46" t="str">
            <v>m3</v>
          </cell>
          <cell r="D46">
            <v>81.86</v>
          </cell>
          <cell r="E46">
            <v>26.64</v>
          </cell>
          <cell r="F46">
            <v>108.51</v>
          </cell>
        </row>
        <row r="47">
          <cell r="A47" t="str">
            <v>3 S 03 340 03</v>
          </cell>
          <cell r="B47" t="str">
            <v>Argamassa cimento solo 1:10</v>
          </cell>
          <cell r="C47" t="str">
            <v>m3</v>
          </cell>
          <cell r="D47">
            <v>53.21</v>
          </cell>
          <cell r="E47">
            <v>17.32</v>
          </cell>
          <cell r="F47">
            <v>70.53</v>
          </cell>
        </row>
        <row r="48">
          <cell r="A48" t="str">
            <v>3 S 03 353 00</v>
          </cell>
          <cell r="B48" t="str">
            <v>Dobragem e colocação de armadura</v>
          </cell>
          <cell r="C48" t="str">
            <v>kg</v>
          </cell>
          <cell r="D48">
            <v>1.68</v>
          </cell>
          <cell r="E48">
            <v>0.54</v>
          </cell>
          <cell r="F48">
            <v>2.23</v>
          </cell>
        </row>
        <row r="49">
          <cell r="A49" t="str">
            <v>3 S 03 370 00</v>
          </cell>
          <cell r="B49" t="str">
            <v>Forma comum de madeira</v>
          </cell>
          <cell r="C49" t="str">
            <v>m2</v>
          </cell>
          <cell r="D49">
            <v>17.96</v>
          </cell>
          <cell r="E49">
            <v>5.84</v>
          </cell>
          <cell r="F49">
            <v>23.81</v>
          </cell>
        </row>
        <row r="50">
          <cell r="A50" t="str">
            <v>3 S 03 940 01</v>
          </cell>
          <cell r="B50" t="str">
            <v>Reaterro e compactação p/ bueiro</v>
          </cell>
          <cell r="C50" t="str">
            <v>m3</v>
          </cell>
          <cell r="D50">
            <v>6.99</v>
          </cell>
          <cell r="E50">
            <v>2.27</v>
          </cell>
          <cell r="F50">
            <v>9.26</v>
          </cell>
        </row>
        <row r="51">
          <cell r="A51" t="str">
            <v>3 S 03 940 02</v>
          </cell>
          <cell r="B51" t="str">
            <v>Reaterro apiloado</v>
          </cell>
          <cell r="C51" t="str">
            <v>m3</v>
          </cell>
          <cell r="D51">
            <v>4.46</v>
          </cell>
          <cell r="E51">
            <v>1.45</v>
          </cell>
          <cell r="F51">
            <v>5.92</v>
          </cell>
        </row>
        <row r="52">
          <cell r="A52" t="str">
            <v>3 S 03 950 00</v>
          </cell>
          <cell r="B52" t="str">
            <v>Limpeza de ponte</v>
          </cell>
          <cell r="C52" t="str">
            <v>m</v>
          </cell>
          <cell r="D52">
            <v>1.1299999999999999</v>
          </cell>
          <cell r="E52">
            <v>0.37</v>
          </cell>
          <cell r="F52">
            <v>1.5</v>
          </cell>
        </row>
        <row r="53">
          <cell r="A53" t="str">
            <v>3 S 04 000 00</v>
          </cell>
          <cell r="B53" t="str">
            <v>Escavação manual em material de 1a categoria</v>
          </cell>
          <cell r="C53" t="str">
            <v>m3</v>
          </cell>
          <cell r="D53">
            <v>8.07</v>
          </cell>
          <cell r="E53">
            <v>2.62</v>
          </cell>
          <cell r="F53">
            <v>10.7</v>
          </cell>
        </row>
        <row r="54">
          <cell r="A54" t="str">
            <v>3 S 04 000 01</v>
          </cell>
          <cell r="B54" t="str">
            <v>Escavação manual em material de 2a categoria</v>
          </cell>
          <cell r="C54" t="str">
            <v>m3</v>
          </cell>
          <cell r="D54">
            <v>10.76</v>
          </cell>
          <cell r="E54">
            <v>3.5</v>
          </cell>
          <cell r="F54">
            <v>14.26</v>
          </cell>
        </row>
        <row r="55">
          <cell r="A55" t="str">
            <v>3 S 04 001 00</v>
          </cell>
          <cell r="B55" t="str">
            <v>Escavação mecaniz. de vala em mater. de 1a cat.</v>
          </cell>
          <cell r="C55" t="str">
            <v>m3</v>
          </cell>
          <cell r="D55">
            <v>2.37</v>
          </cell>
          <cell r="E55">
            <v>0.77</v>
          </cell>
          <cell r="F55">
            <v>3.14</v>
          </cell>
        </row>
        <row r="56">
          <cell r="A56" t="str">
            <v>3 S 04 010 00</v>
          </cell>
          <cell r="B56" t="str">
            <v>Escavação mecaniz.de vala em material de 2a cat.</v>
          </cell>
          <cell r="C56" t="str">
            <v>m3</v>
          </cell>
          <cell r="D56">
            <v>2.96</v>
          </cell>
          <cell r="E56">
            <v>0.96</v>
          </cell>
          <cell r="F56">
            <v>3.93</v>
          </cell>
        </row>
        <row r="57">
          <cell r="A57" t="str">
            <v>3 S 04 020 00</v>
          </cell>
          <cell r="B57" t="str">
            <v>Escavação e carga de material de 3a cat. em valas</v>
          </cell>
          <cell r="C57" t="str">
            <v>m3</v>
          </cell>
          <cell r="D57">
            <v>22.81</v>
          </cell>
          <cell r="E57">
            <v>7.42</v>
          </cell>
          <cell r="F57">
            <v>30.24</v>
          </cell>
        </row>
        <row r="58">
          <cell r="A58" t="str">
            <v>3 S 04 300 16</v>
          </cell>
          <cell r="B58" t="str">
            <v>Bueiro met. chapa múltipla D=1,60m galv.</v>
          </cell>
          <cell r="C58" t="str">
            <v>m</v>
          </cell>
          <cell r="D58">
            <v>1077.76</v>
          </cell>
          <cell r="E58">
            <v>350.81</v>
          </cell>
          <cell r="F58">
            <v>1428.58</v>
          </cell>
        </row>
        <row r="59">
          <cell r="A59" t="str">
            <v>3 S 04 300 20</v>
          </cell>
          <cell r="B59" t="str">
            <v>Bueiro met. chapa múltipla D=2,00m galv.</v>
          </cell>
          <cell r="C59" t="str">
            <v>m</v>
          </cell>
          <cell r="D59">
            <v>1350.4</v>
          </cell>
          <cell r="E59">
            <v>439.55</v>
          </cell>
          <cell r="F59">
            <v>1789.96</v>
          </cell>
        </row>
        <row r="60">
          <cell r="A60" t="str">
            <v>3 S 04 301 16</v>
          </cell>
          <cell r="B60" t="str">
            <v>Bueiro met.chapas múlt. D=1,60 m rev. epoxy</v>
          </cell>
          <cell r="C60" t="str">
            <v>m</v>
          </cell>
          <cell r="D60">
            <v>1157.76</v>
          </cell>
          <cell r="E60">
            <v>376.85</v>
          </cell>
          <cell r="F60">
            <v>1534.62</v>
          </cell>
        </row>
        <row r="61">
          <cell r="A61" t="str">
            <v>3 S 04 301 20</v>
          </cell>
          <cell r="B61" t="str">
            <v>Bueiro met. chapas múlt. D=2,00 m rev. epoxy</v>
          </cell>
          <cell r="C61" t="str">
            <v>m</v>
          </cell>
          <cell r="D61">
            <v>1450.4</v>
          </cell>
          <cell r="E61">
            <v>472.1</v>
          </cell>
          <cell r="F61">
            <v>1922.51</v>
          </cell>
        </row>
        <row r="62">
          <cell r="A62" t="str">
            <v>3 S 04 310 16</v>
          </cell>
          <cell r="B62" t="str">
            <v>Bueiro met. s/interrupção tráf. D=1,60 m galv.</v>
          </cell>
          <cell r="C62" t="str">
            <v>m</v>
          </cell>
          <cell r="D62">
            <v>922.74</v>
          </cell>
          <cell r="E62">
            <v>300.35000000000002</v>
          </cell>
          <cell r="F62">
            <v>1223.0999999999999</v>
          </cell>
        </row>
        <row r="63">
          <cell r="A63" t="str">
            <v>3 S 04 310 20</v>
          </cell>
          <cell r="B63" t="str">
            <v>Bueiro met. s/interrupção tráf. D=2,00 m galv.</v>
          </cell>
          <cell r="C63" t="str">
            <v>m</v>
          </cell>
          <cell r="D63">
            <v>1146.29</v>
          </cell>
          <cell r="E63">
            <v>373.11</v>
          </cell>
          <cell r="F63">
            <v>1519.4</v>
          </cell>
        </row>
        <row r="64">
          <cell r="A64" t="str">
            <v>3 S 04 311 16</v>
          </cell>
          <cell r="B64" t="str">
            <v>Bueiro met.s/interrupção tráf. D=1,60 m rev. epoxy</v>
          </cell>
          <cell r="C64" t="str">
            <v>m</v>
          </cell>
          <cell r="D64">
            <v>1388.54</v>
          </cell>
          <cell r="E64">
            <v>451.97</v>
          </cell>
          <cell r="F64">
            <v>1840.52</v>
          </cell>
        </row>
        <row r="65">
          <cell r="A65" t="str">
            <v>3 S 04 311 20</v>
          </cell>
          <cell r="B65" t="str">
            <v>Bueiro met.s/interrupção tráf. D=2,00 m rev. epoxy</v>
          </cell>
          <cell r="C65" t="str">
            <v>m</v>
          </cell>
          <cell r="D65">
            <v>1227.29</v>
          </cell>
          <cell r="E65">
            <v>399.48</v>
          </cell>
          <cell r="F65">
            <v>1626.77</v>
          </cell>
        </row>
        <row r="66">
          <cell r="A66" t="str">
            <v>3 S 04 590 00</v>
          </cell>
          <cell r="B66" t="str">
            <v>Assentamento de dreno profundo</v>
          </cell>
          <cell r="C66" t="str">
            <v>m</v>
          </cell>
          <cell r="D66">
            <v>18.61</v>
          </cell>
          <cell r="E66">
            <v>6.06</v>
          </cell>
          <cell r="F66">
            <v>24.67</v>
          </cell>
        </row>
        <row r="67">
          <cell r="A67" t="str">
            <v>3 S 04 999 08</v>
          </cell>
          <cell r="B67" t="str">
            <v>Selo de argila apiloado com solo local</v>
          </cell>
          <cell r="C67" t="str">
            <v>m3</v>
          </cell>
          <cell r="D67">
            <v>4.46</v>
          </cell>
          <cell r="E67">
            <v>1.45</v>
          </cell>
          <cell r="F67">
            <v>5.92</v>
          </cell>
        </row>
        <row r="68">
          <cell r="A68" t="str">
            <v>3 S 05 000 00</v>
          </cell>
          <cell r="B68" t="str">
            <v>Enrocamento de pedra arrumada</v>
          </cell>
          <cell r="C68" t="str">
            <v>m3</v>
          </cell>
          <cell r="D68">
            <v>32.64</v>
          </cell>
          <cell r="E68">
            <v>10.62</v>
          </cell>
          <cell r="F68">
            <v>43.27</v>
          </cell>
        </row>
        <row r="69">
          <cell r="A69" t="str">
            <v>3 S 05 001 00</v>
          </cell>
          <cell r="B69" t="str">
            <v>Enrocamento de pedra jogada</v>
          </cell>
          <cell r="C69" t="str">
            <v>m3</v>
          </cell>
          <cell r="D69">
            <v>21.93</v>
          </cell>
          <cell r="E69">
            <v>7.13</v>
          </cell>
          <cell r="F69">
            <v>29.07</v>
          </cell>
        </row>
        <row r="70">
          <cell r="A70" t="str">
            <v>3 S 05 101 01</v>
          </cell>
          <cell r="B70" t="str">
            <v>Revestimento vegetal com mudas</v>
          </cell>
          <cell r="C70" t="str">
            <v>m2</v>
          </cell>
          <cell r="D70">
            <v>1.51</v>
          </cell>
          <cell r="E70">
            <v>0.49</v>
          </cell>
          <cell r="F70">
            <v>2.0099999999999998</v>
          </cell>
        </row>
        <row r="71">
          <cell r="A71" t="str">
            <v>3 S 05 101 02</v>
          </cell>
          <cell r="B71" t="str">
            <v>Revestimento vegetal com grama em leivas</v>
          </cell>
          <cell r="C71" t="str">
            <v>m2</v>
          </cell>
          <cell r="D71">
            <v>1.62</v>
          </cell>
          <cell r="E71">
            <v>0.53</v>
          </cell>
          <cell r="F71">
            <v>2.15</v>
          </cell>
        </row>
        <row r="72">
          <cell r="A72" t="str">
            <v>3 S 08 001 00</v>
          </cell>
          <cell r="B72" t="str">
            <v>Reconformação da plataforma</v>
          </cell>
          <cell r="C72" t="str">
            <v>ha</v>
          </cell>
          <cell r="D72">
            <v>55.22</v>
          </cell>
          <cell r="E72">
            <v>17.97</v>
          </cell>
          <cell r="F72">
            <v>73.19</v>
          </cell>
        </row>
        <row r="73">
          <cell r="A73" t="str">
            <v>3 S 08 100 00</v>
          </cell>
          <cell r="B73" t="str">
            <v>Tapa buraco</v>
          </cell>
          <cell r="C73" t="str">
            <v>m3</v>
          </cell>
          <cell r="D73">
            <v>49.27</v>
          </cell>
          <cell r="E73">
            <v>16.04</v>
          </cell>
          <cell r="F73">
            <v>65.31</v>
          </cell>
        </row>
        <row r="74">
          <cell r="A74" t="str">
            <v>3 S 08 101 01</v>
          </cell>
          <cell r="B74" t="str">
            <v>Remendo profundo com demolição manual</v>
          </cell>
          <cell r="C74" t="str">
            <v>m3</v>
          </cell>
          <cell r="D74">
            <v>57.84</v>
          </cell>
          <cell r="E74">
            <v>18.82</v>
          </cell>
          <cell r="F74">
            <v>76.67</v>
          </cell>
        </row>
        <row r="75">
          <cell r="A75" t="str">
            <v>3 S 08 101 02</v>
          </cell>
          <cell r="B75" t="str">
            <v>Remendo profundo com demolição mecanizada</v>
          </cell>
          <cell r="C75" t="str">
            <v>m3</v>
          </cell>
          <cell r="D75">
            <v>42.59</v>
          </cell>
          <cell r="E75">
            <v>13.86</v>
          </cell>
          <cell r="F75">
            <v>56.45</v>
          </cell>
        </row>
        <row r="76">
          <cell r="A76" t="str">
            <v>3 S 08 102 00</v>
          </cell>
          <cell r="B76" t="str">
            <v>Limpeza ench. juntas pav. concr. a quente (consv)</v>
          </cell>
          <cell r="C76" t="str">
            <v>m</v>
          </cell>
          <cell r="D76">
            <v>0.68</v>
          </cell>
          <cell r="E76">
            <v>0.22</v>
          </cell>
          <cell r="F76">
            <v>0.91</v>
          </cell>
        </row>
        <row r="77">
          <cell r="A77" t="str">
            <v>3 S 08 102 01</v>
          </cell>
          <cell r="B77" t="str">
            <v>Limpeza ench. juntas pav. concr. a frio (consv)</v>
          </cell>
          <cell r="C77" t="str">
            <v>m</v>
          </cell>
          <cell r="D77">
            <v>0.56999999999999995</v>
          </cell>
          <cell r="E77">
            <v>0.18</v>
          </cell>
          <cell r="F77">
            <v>0.76</v>
          </cell>
        </row>
        <row r="78">
          <cell r="A78" t="str">
            <v>3 S 08 103 00</v>
          </cell>
          <cell r="B78" t="str">
            <v>Selagem de trinca</v>
          </cell>
          <cell r="C78" t="str">
            <v>l</v>
          </cell>
          <cell r="D78">
            <v>0.43</v>
          </cell>
          <cell r="E78">
            <v>0.14000000000000001</v>
          </cell>
          <cell r="F78">
            <v>0.56999999999999995</v>
          </cell>
        </row>
        <row r="79">
          <cell r="A79" t="str">
            <v>3 S 08 104 01</v>
          </cell>
          <cell r="B79" t="str">
            <v>Combate à exsudação com areia</v>
          </cell>
          <cell r="C79" t="str">
            <v>m2</v>
          </cell>
          <cell r="D79">
            <v>0.15</v>
          </cell>
          <cell r="E79">
            <v>0.04</v>
          </cell>
          <cell r="F79">
            <v>0.2</v>
          </cell>
        </row>
        <row r="80">
          <cell r="A80" t="str">
            <v>3 S 08 104 02</v>
          </cell>
          <cell r="B80" t="str">
            <v>Combate à exsudação com pedrisco</v>
          </cell>
          <cell r="C80" t="str">
            <v>m2</v>
          </cell>
          <cell r="D80">
            <v>0.18</v>
          </cell>
          <cell r="E80">
            <v>0.06</v>
          </cell>
          <cell r="F80">
            <v>0.24</v>
          </cell>
        </row>
        <row r="81">
          <cell r="A81" t="str">
            <v>3 S 08 109 00</v>
          </cell>
          <cell r="B81" t="str">
            <v>Correção de defeitos com mistura betuminosa</v>
          </cell>
          <cell r="C81" t="str">
            <v>m3</v>
          </cell>
          <cell r="D81">
            <v>30.73</v>
          </cell>
          <cell r="E81">
            <v>10</v>
          </cell>
          <cell r="F81">
            <v>40.74</v>
          </cell>
        </row>
        <row r="82">
          <cell r="A82" t="str">
            <v>3 S 08 109 12</v>
          </cell>
          <cell r="B82" t="str">
            <v>Correção de defeitos por fresagem descontínua</v>
          </cell>
          <cell r="C82" t="str">
            <v>m3</v>
          </cell>
          <cell r="D82">
            <v>64.209999999999994</v>
          </cell>
          <cell r="E82">
            <v>20.9</v>
          </cell>
          <cell r="F82">
            <v>85.11</v>
          </cell>
        </row>
        <row r="83">
          <cell r="A83" t="str">
            <v>3 S 08 110 00</v>
          </cell>
          <cell r="B83" t="str">
            <v>Correção de defeitos por penetração</v>
          </cell>
          <cell r="C83" t="str">
            <v>m2</v>
          </cell>
          <cell r="D83">
            <v>3.4</v>
          </cell>
          <cell r="E83">
            <v>1.1000000000000001</v>
          </cell>
          <cell r="F83">
            <v>4.51</v>
          </cell>
        </row>
        <row r="84">
          <cell r="A84" t="str">
            <v>3 S 08 200 00</v>
          </cell>
          <cell r="B84" t="str">
            <v>Recomp. de guarda corpo</v>
          </cell>
          <cell r="C84" t="str">
            <v>m</v>
          </cell>
          <cell r="D84">
            <v>28.12</v>
          </cell>
          <cell r="E84">
            <v>9.15</v>
          </cell>
          <cell r="F84">
            <v>37.270000000000003</v>
          </cell>
        </row>
        <row r="85">
          <cell r="A85" t="str">
            <v>3 S 08 200 01</v>
          </cell>
          <cell r="B85" t="str">
            <v>Recomposição de sarjeta em alvenaria de tijolo</v>
          </cell>
          <cell r="C85" t="str">
            <v>m2</v>
          </cell>
          <cell r="D85">
            <v>13.37</v>
          </cell>
          <cell r="E85">
            <v>4.3499999999999996</v>
          </cell>
          <cell r="F85">
            <v>17.72</v>
          </cell>
        </row>
        <row r="86">
          <cell r="A86" t="str">
            <v>3 S 08 300 01</v>
          </cell>
          <cell r="B86" t="str">
            <v>Limpeza de sarjeta e meio fio</v>
          </cell>
          <cell r="C86" t="str">
            <v>m</v>
          </cell>
          <cell r="D86">
            <v>0.09</v>
          </cell>
          <cell r="E86">
            <v>0.02</v>
          </cell>
          <cell r="F86">
            <v>0.12</v>
          </cell>
        </row>
        <row r="87">
          <cell r="A87" t="str">
            <v>3 S 08 301 01</v>
          </cell>
          <cell r="B87" t="str">
            <v>Limpeza de valeta de corte</v>
          </cell>
          <cell r="C87" t="str">
            <v>m</v>
          </cell>
          <cell r="D87">
            <v>0.13</v>
          </cell>
          <cell r="E87">
            <v>0.04</v>
          </cell>
          <cell r="F87">
            <v>0.18</v>
          </cell>
        </row>
        <row r="88">
          <cell r="A88" t="str">
            <v>3 S 08 301 02</v>
          </cell>
          <cell r="B88" t="str">
            <v>Limpeza de vala de drenagem</v>
          </cell>
          <cell r="C88" t="str">
            <v>m</v>
          </cell>
          <cell r="D88">
            <v>0.54</v>
          </cell>
          <cell r="E88">
            <v>0.17</v>
          </cell>
          <cell r="F88">
            <v>0.72</v>
          </cell>
        </row>
        <row r="89">
          <cell r="A89" t="str">
            <v>3 S 08 301 03</v>
          </cell>
          <cell r="B89" t="str">
            <v>Limpeza de descida d'água</v>
          </cell>
          <cell r="C89" t="str">
            <v>m</v>
          </cell>
          <cell r="D89">
            <v>0.18</v>
          </cell>
          <cell r="E89">
            <v>0.05</v>
          </cell>
          <cell r="F89">
            <v>0.24</v>
          </cell>
        </row>
        <row r="90">
          <cell r="A90" t="str">
            <v>3 S 08 302 01</v>
          </cell>
          <cell r="B90" t="str">
            <v>Limpeza de bueiro</v>
          </cell>
          <cell r="C90" t="str">
            <v>m3</v>
          </cell>
          <cell r="D90">
            <v>3.03</v>
          </cell>
          <cell r="E90">
            <v>0.98</v>
          </cell>
          <cell r="F90">
            <v>4.0199999999999996</v>
          </cell>
        </row>
        <row r="91">
          <cell r="A91" t="str">
            <v>3 S 08 302 02</v>
          </cell>
          <cell r="B91" t="str">
            <v>Desobstrução de bueiro</v>
          </cell>
          <cell r="C91" t="str">
            <v>m3</v>
          </cell>
          <cell r="D91">
            <v>8.8000000000000007</v>
          </cell>
          <cell r="E91">
            <v>2.86</v>
          </cell>
          <cell r="F91">
            <v>11.67</v>
          </cell>
        </row>
        <row r="92">
          <cell r="A92" t="str">
            <v>3 S 08 302 03</v>
          </cell>
          <cell r="B92" t="str">
            <v>Assentamento de tubo D=0,60 m</v>
          </cell>
          <cell r="C92" t="str">
            <v>m</v>
          </cell>
          <cell r="D92">
            <v>55.31</v>
          </cell>
          <cell r="E92">
            <v>18</v>
          </cell>
          <cell r="F92">
            <v>73.319999999999993</v>
          </cell>
        </row>
        <row r="93">
          <cell r="A93" t="str">
            <v>3 S 08 302 04</v>
          </cell>
          <cell r="B93" t="str">
            <v>Assentamento de tubo D=0,80 m</v>
          </cell>
          <cell r="C93" t="str">
            <v>m</v>
          </cell>
          <cell r="D93">
            <v>83.26</v>
          </cell>
          <cell r="E93">
            <v>27.1</v>
          </cell>
          <cell r="F93">
            <v>110.36</v>
          </cell>
        </row>
        <row r="94">
          <cell r="A94" t="str">
            <v>3 S 08 302 05</v>
          </cell>
          <cell r="B94" t="str">
            <v>Assentamento de tubo D=1,0 m</v>
          </cell>
          <cell r="C94" t="str">
            <v>m</v>
          </cell>
          <cell r="D94">
            <v>122.24</v>
          </cell>
          <cell r="E94">
            <v>39.78</v>
          </cell>
          <cell r="F94">
            <v>162.03</v>
          </cell>
        </row>
        <row r="95">
          <cell r="A95" t="str">
            <v>3 S 08 302 06</v>
          </cell>
          <cell r="B95" t="str">
            <v>Assentamento de tubo D=1,20 m</v>
          </cell>
          <cell r="C95" t="str">
            <v>m</v>
          </cell>
          <cell r="D95">
            <v>176.45</v>
          </cell>
          <cell r="E95">
            <v>57.43</v>
          </cell>
          <cell r="F95">
            <v>233.89</v>
          </cell>
        </row>
        <row r="96">
          <cell r="A96" t="str">
            <v>3 S 08 400 00</v>
          </cell>
          <cell r="B96" t="str">
            <v>Limpeza de placa de sinalização</v>
          </cell>
          <cell r="C96" t="str">
            <v>m2</v>
          </cell>
          <cell r="D96">
            <v>1.4</v>
          </cell>
          <cell r="E96">
            <v>0.45</v>
          </cell>
          <cell r="F96">
            <v>1.85</v>
          </cell>
        </row>
        <row r="97">
          <cell r="A97" t="str">
            <v>3 S 08 400 01</v>
          </cell>
          <cell r="B97" t="str">
            <v>Recomposição placa de sinalização</v>
          </cell>
          <cell r="C97" t="str">
            <v>m2</v>
          </cell>
          <cell r="D97">
            <v>5.81</v>
          </cell>
          <cell r="E97">
            <v>1.89</v>
          </cell>
          <cell r="F97">
            <v>7.71</v>
          </cell>
        </row>
        <row r="98">
          <cell r="A98" t="str">
            <v>3 S 08 400 02</v>
          </cell>
          <cell r="B98" t="str">
            <v>Substituição de balizador</v>
          </cell>
          <cell r="C98" t="str">
            <v>un</v>
          </cell>
          <cell r="D98">
            <v>7.5</v>
          </cell>
          <cell r="E98">
            <v>2.44</v>
          </cell>
          <cell r="F98">
            <v>9.94</v>
          </cell>
        </row>
        <row r="99">
          <cell r="A99" t="str">
            <v>3 S 08 401 00</v>
          </cell>
          <cell r="B99" t="str">
            <v>Recomposição de defensa metálica</v>
          </cell>
          <cell r="C99" t="str">
            <v>m</v>
          </cell>
          <cell r="D99">
            <v>92.42</v>
          </cell>
          <cell r="E99">
            <v>30.08</v>
          </cell>
          <cell r="F99">
            <v>122.5</v>
          </cell>
        </row>
        <row r="100">
          <cell r="A100" t="str">
            <v>3 S 08 402 00</v>
          </cell>
          <cell r="B100" t="str">
            <v>Caiação</v>
          </cell>
          <cell r="C100" t="str">
            <v>m2</v>
          </cell>
          <cell r="D100">
            <v>0.45</v>
          </cell>
          <cell r="E100">
            <v>0.14000000000000001</v>
          </cell>
          <cell r="F100">
            <v>0.59</v>
          </cell>
        </row>
        <row r="101">
          <cell r="A101" t="str">
            <v>3 S 08 403 00</v>
          </cell>
          <cell r="B101" t="str">
            <v>Renovação de sinalização horizontal</v>
          </cell>
          <cell r="C101" t="str">
            <v>m2</v>
          </cell>
          <cell r="D101">
            <v>10.43</v>
          </cell>
          <cell r="E101">
            <v>3.39</v>
          </cell>
          <cell r="F101">
            <v>13.83</v>
          </cell>
        </row>
        <row r="102">
          <cell r="A102" t="str">
            <v>3 S 08 404 00</v>
          </cell>
          <cell r="B102" t="str">
            <v>Recomp. tot. cerca c/ mourão de conc. secção quad.</v>
          </cell>
          <cell r="C102" t="str">
            <v>m</v>
          </cell>
          <cell r="D102">
            <v>5.61</v>
          </cell>
          <cell r="E102">
            <v>1.82</v>
          </cell>
          <cell r="F102">
            <v>7.43</v>
          </cell>
        </row>
        <row r="103">
          <cell r="A103" t="str">
            <v>3 S 08 404 01</v>
          </cell>
          <cell r="B103" t="str">
            <v>Recomp. parc. cerca de conc. seção quad. - mourão</v>
          </cell>
          <cell r="C103" t="str">
            <v>m</v>
          </cell>
          <cell r="D103">
            <v>4.7</v>
          </cell>
          <cell r="E103">
            <v>1.53</v>
          </cell>
          <cell r="F103">
            <v>6.24</v>
          </cell>
        </row>
        <row r="104">
          <cell r="A104" t="str">
            <v>3 S 08 404 02</v>
          </cell>
          <cell r="B104" t="str">
            <v>Recomp. parc. cerca c/ mourão de concr.-arame</v>
          </cell>
          <cell r="C104" t="str">
            <v>m</v>
          </cell>
          <cell r="D104">
            <v>1.17</v>
          </cell>
          <cell r="E104">
            <v>0.38</v>
          </cell>
          <cell r="F104">
            <v>1.55</v>
          </cell>
        </row>
        <row r="105">
          <cell r="A105" t="str">
            <v>3 S 08 404 03</v>
          </cell>
          <cell r="B105" t="str">
            <v>Recomp. tot. cerca c/ mourão concr. seção triang.</v>
          </cell>
          <cell r="C105" t="str">
            <v>m</v>
          </cell>
          <cell r="D105">
            <v>4.82</v>
          </cell>
          <cell r="E105">
            <v>1.57</v>
          </cell>
          <cell r="F105">
            <v>6.4</v>
          </cell>
        </row>
        <row r="106">
          <cell r="A106" t="str">
            <v>3 S 08 404 04</v>
          </cell>
          <cell r="B106" t="str">
            <v>Recomp. parc. cerca c/ mourão concr. seção triang.</v>
          </cell>
          <cell r="C106" t="str">
            <v>m</v>
          </cell>
          <cell r="D106">
            <v>4.03</v>
          </cell>
          <cell r="E106">
            <v>1.31</v>
          </cell>
          <cell r="F106">
            <v>5.34</v>
          </cell>
        </row>
        <row r="107">
          <cell r="A107" t="str">
            <v>3 S 08 414 00</v>
          </cell>
          <cell r="B107" t="str">
            <v>Recomposição total de cerca com mourão de madeira</v>
          </cell>
          <cell r="C107" t="str">
            <v>m</v>
          </cell>
          <cell r="D107">
            <v>3.35</v>
          </cell>
          <cell r="E107">
            <v>1.0900000000000001</v>
          </cell>
          <cell r="F107">
            <v>4.4400000000000004</v>
          </cell>
        </row>
        <row r="108">
          <cell r="A108" t="str">
            <v>3 S 08 414 01</v>
          </cell>
          <cell r="B108" t="str">
            <v>Recomposição parcial cerca de madeira - mourão</v>
          </cell>
          <cell r="C108" t="str">
            <v>m</v>
          </cell>
          <cell r="D108">
            <v>2.81</v>
          </cell>
          <cell r="E108">
            <v>0.91</v>
          </cell>
          <cell r="F108">
            <v>3.73</v>
          </cell>
        </row>
        <row r="109">
          <cell r="A109" t="str">
            <v>3 S 08 414 02</v>
          </cell>
          <cell r="B109" t="str">
            <v>Recomp. parcial cerca c/ mourão de madeira - arame</v>
          </cell>
          <cell r="C109" t="str">
            <v>m</v>
          </cell>
          <cell r="D109">
            <v>0.9</v>
          </cell>
          <cell r="E109">
            <v>0.28999999999999998</v>
          </cell>
          <cell r="F109">
            <v>1.19</v>
          </cell>
        </row>
        <row r="110">
          <cell r="A110" t="str">
            <v>3 S 08 500 00</v>
          </cell>
          <cell r="B110" t="str">
            <v>Recomposição manual de aterro</v>
          </cell>
          <cell r="C110" t="str">
            <v>m3</v>
          </cell>
          <cell r="D110">
            <v>23.96</v>
          </cell>
          <cell r="E110">
            <v>7.8</v>
          </cell>
          <cell r="F110">
            <v>31.76</v>
          </cell>
        </row>
        <row r="111">
          <cell r="A111" t="str">
            <v>3 S 08 501 00</v>
          </cell>
          <cell r="B111" t="str">
            <v>Recomposição mecanizada de aterro</v>
          </cell>
          <cell r="C111" t="str">
            <v>m3</v>
          </cell>
          <cell r="D111">
            <v>7.79</v>
          </cell>
          <cell r="E111">
            <v>2.5299999999999998</v>
          </cell>
          <cell r="F111">
            <v>10.33</v>
          </cell>
        </row>
        <row r="112">
          <cell r="A112" t="str">
            <v>3 S 08 510 00</v>
          </cell>
          <cell r="B112" t="str">
            <v>Remoção manual de barreira em solo</v>
          </cell>
          <cell r="C112" t="str">
            <v>m3</v>
          </cell>
          <cell r="D112">
            <v>5.96</v>
          </cell>
          <cell r="E112">
            <v>1.94</v>
          </cell>
          <cell r="F112">
            <v>7.9</v>
          </cell>
        </row>
        <row r="113">
          <cell r="A113" t="str">
            <v>3 S 08 510 01</v>
          </cell>
          <cell r="B113" t="str">
            <v>Remoção manual de barreira em rocha</v>
          </cell>
          <cell r="C113" t="str">
            <v>m3</v>
          </cell>
          <cell r="D113">
            <v>7.45</v>
          </cell>
          <cell r="E113">
            <v>2.42</v>
          </cell>
          <cell r="F113">
            <v>9.8699999999999992</v>
          </cell>
        </row>
        <row r="114">
          <cell r="A114" t="str">
            <v>3 S 08 511 00</v>
          </cell>
          <cell r="B114" t="str">
            <v>Remoção mecanizada de barreira - solo</v>
          </cell>
          <cell r="C114" t="str">
            <v>m3</v>
          </cell>
          <cell r="D114">
            <v>1.49</v>
          </cell>
          <cell r="E114">
            <v>0.48</v>
          </cell>
          <cell r="F114">
            <v>1.98</v>
          </cell>
        </row>
        <row r="115">
          <cell r="A115" t="str">
            <v>3 S 08 512 00</v>
          </cell>
          <cell r="B115" t="str">
            <v>Remoção mecanizada de barreira - rocha</v>
          </cell>
          <cell r="C115" t="str">
            <v>m3</v>
          </cell>
          <cell r="D115">
            <v>2.29</v>
          </cell>
          <cell r="E115">
            <v>0.74</v>
          </cell>
          <cell r="F115">
            <v>3.03</v>
          </cell>
        </row>
        <row r="116">
          <cell r="A116" t="str">
            <v>3 S 08 513 00</v>
          </cell>
          <cell r="B116" t="str">
            <v>Remoção de matacões</v>
          </cell>
          <cell r="C116" t="str">
            <v>m3</v>
          </cell>
          <cell r="D116">
            <v>19.13</v>
          </cell>
          <cell r="E116">
            <v>6.22</v>
          </cell>
          <cell r="F116">
            <v>25.36</v>
          </cell>
        </row>
        <row r="117">
          <cell r="A117" t="str">
            <v>3 S 08 900 00</v>
          </cell>
          <cell r="B117" t="str">
            <v>Roçada manual</v>
          </cell>
          <cell r="C117" t="str">
            <v>ha</v>
          </cell>
          <cell r="D117">
            <v>252.79</v>
          </cell>
          <cell r="E117">
            <v>82.28</v>
          </cell>
          <cell r="F117">
            <v>335.07</v>
          </cell>
        </row>
        <row r="118">
          <cell r="A118" t="str">
            <v>3 S 08 900 01</v>
          </cell>
          <cell r="B118" t="str">
            <v>Roçada de capim colonião</v>
          </cell>
          <cell r="C118" t="str">
            <v>ha</v>
          </cell>
          <cell r="D118">
            <v>606.70000000000005</v>
          </cell>
          <cell r="E118">
            <v>197.48</v>
          </cell>
          <cell r="F118">
            <v>804.18</v>
          </cell>
        </row>
        <row r="119">
          <cell r="A119" t="str">
            <v>3 S 08 901 00</v>
          </cell>
          <cell r="B119" t="str">
            <v>Roçada mecanizada</v>
          </cell>
          <cell r="C119" t="str">
            <v>ha</v>
          </cell>
          <cell r="D119">
            <v>83</v>
          </cell>
          <cell r="E119">
            <v>27.01</v>
          </cell>
          <cell r="F119">
            <v>110.02</v>
          </cell>
        </row>
        <row r="120">
          <cell r="A120" t="str">
            <v>3 S 08 901 01</v>
          </cell>
          <cell r="B120" t="str">
            <v>Corte e limpeza de áreas gramadas</v>
          </cell>
          <cell r="C120" t="str">
            <v>m2</v>
          </cell>
          <cell r="D120">
            <v>0.02</v>
          </cell>
          <cell r="E120">
            <v>0</v>
          </cell>
          <cell r="F120">
            <v>0.03</v>
          </cell>
        </row>
        <row r="121">
          <cell r="A121" t="str">
            <v>3 S 08 910 00</v>
          </cell>
          <cell r="B121" t="str">
            <v>Capina manual</v>
          </cell>
          <cell r="C121" t="str">
            <v>m2</v>
          </cell>
          <cell r="D121">
            <v>0.1</v>
          </cell>
          <cell r="E121">
            <v>0.03</v>
          </cell>
          <cell r="F121">
            <v>0.13</v>
          </cell>
        </row>
        <row r="122">
          <cell r="A122" t="str">
            <v>3 S 09 001 00</v>
          </cell>
          <cell r="B122" t="str">
            <v>Transporte local c/ basc. 5m3 em rodov. não pav.</v>
          </cell>
          <cell r="C122" t="str">
            <v>tkm</v>
          </cell>
          <cell r="D122">
            <v>0.25</v>
          </cell>
          <cell r="E122">
            <v>0.08</v>
          </cell>
          <cell r="F122">
            <v>0.33</v>
          </cell>
        </row>
        <row r="123">
          <cell r="A123" t="str">
            <v>3 S 09 001 06</v>
          </cell>
          <cell r="B123" t="str">
            <v>Transporte local c/ basc. 10m3 em rodov. não pav.</v>
          </cell>
          <cell r="C123" t="str">
            <v>tkm</v>
          </cell>
          <cell r="D123">
            <v>0.23</v>
          </cell>
          <cell r="E123">
            <v>7.0000000000000007E-2</v>
          </cell>
          <cell r="F123">
            <v>0.3</v>
          </cell>
        </row>
        <row r="124">
          <cell r="A124" t="str">
            <v>3 S 09 001 41</v>
          </cell>
          <cell r="B124" t="str">
            <v>Transp. local c/ carroceria 4t em rodov. não pav.</v>
          </cell>
          <cell r="C124" t="str">
            <v>tkm</v>
          </cell>
          <cell r="D124">
            <v>0.35</v>
          </cell>
          <cell r="E124">
            <v>0.11</v>
          </cell>
          <cell r="F124">
            <v>0.46</v>
          </cell>
        </row>
        <row r="125">
          <cell r="A125" t="str">
            <v>3 S 09 001 90</v>
          </cell>
          <cell r="B125" t="str">
            <v>Transporte comercial c/ carroc. rodov. não pav.</v>
          </cell>
          <cell r="C125" t="str">
            <v>tkm</v>
          </cell>
          <cell r="D125">
            <v>0.15</v>
          </cell>
          <cell r="E125">
            <v>0.04</v>
          </cell>
          <cell r="F125">
            <v>0.2</v>
          </cell>
        </row>
        <row r="126">
          <cell r="A126" t="str">
            <v>3 S 09 002 00</v>
          </cell>
          <cell r="B126" t="str">
            <v>Transporte local basc. 5m3 em rodov. pav.</v>
          </cell>
          <cell r="C126" t="str">
            <v>tkm</v>
          </cell>
          <cell r="D126">
            <v>0.2</v>
          </cell>
          <cell r="E126">
            <v>0.06</v>
          </cell>
          <cell r="F126">
            <v>0.26</v>
          </cell>
        </row>
        <row r="127">
          <cell r="A127" t="str">
            <v>3 S 09 002 03</v>
          </cell>
          <cell r="B127" t="str">
            <v>Transporte local de material para remendos</v>
          </cell>
          <cell r="C127" t="str">
            <v>tkm</v>
          </cell>
          <cell r="D127">
            <v>0.3</v>
          </cell>
          <cell r="E127">
            <v>0.09</v>
          </cell>
          <cell r="F127">
            <v>0.4</v>
          </cell>
        </row>
        <row r="128">
          <cell r="A128" t="str">
            <v>3 S 09 002 06</v>
          </cell>
          <cell r="B128" t="str">
            <v>Transporte local c/ basc. 10m3 em rodov. pav.</v>
          </cell>
          <cell r="C128" t="str">
            <v>tkm</v>
          </cell>
          <cell r="D128">
            <v>0.17</v>
          </cell>
          <cell r="E128">
            <v>0.05</v>
          </cell>
          <cell r="F128">
            <v>0.23</v>
          </cell>
        </row>
        <row r="129">
          <cell r="A129" t="str">
            <v>3 S 09 002 41</v>
          </cell>
          <cell r="B129" t="str">
            <v>Transp. local c/ carroceria 4t em rodov. pav.</v>
          </cell>
          <cell r="C129" t="str">
            <v>tkm</v>
          </cell>
          <cell r="D129">
            <v>0.27</v>
          </cell>
          <cell r="E129">
            <v>0.09</v>
          </cell>
          <cell r="F129">
            <v>0.36</v>
          </cell>
        </row>
        <row r="130">
          <cell r="A130" t="str">
            <v>3 S 09 002 90</v>
          </cell>
          <cell r="B130" t="str">
            <v>Transporte comercial c/ carroceria rodov. pav.</v>
          </cell>
          <cell r="C130" t="str">
            <v>tkm</v>
          </cell>
          <cell r="D130">
            <v>0.1</v>
          </cell>
          <cell r="E130">
            <v>0.03</v>
          </cell>
          <cell r="F130">
            <v>0.13</v>
          </cell>
        </row>
        <row r="131">
          <cell r="A131" t="str">
            <v>3 S 09 102 00</v>
          </cell>
          <cell r="B131" t="str">
            <v>Transporte local material betuminoso</v>
          </cell>
          <cell r="C131" t="str">
            <v>tkm</v>
          </cell>
          <cell r="D131">
            <v>0.5</v>
          </cell>
          <cell r="E131">
            <v>0.16</v>
          </cell>
          <cell r="F131">
            <v>0.66</v>
          </cell>
        </row>
        <row r="132">
          <cell r="A132" t="str">
            <v>3 S 09 201 70</v>
          </cell>
          <cell r="B132" t="str">
            <v>Transp. local água c/ cam. tanque rodov. não pav.</v>
          </cell>
          <cell r="C132" t="str">
            <v>tkm</v>
          </cell>
          <cell r="D132">
            <v>0.48</v>
          </cell>
          <cell r="E132">
            <v>0.15</v>
          </cell>
          <cell r="F132">
            <v>0.64</v>
          </cell>
        </row>
        <row r="133">
          <cell r="A133" t="str">
            <v>3 S 09 202 70</v>
          </cell>
          <cell r="B133" t="str">
            <v>Transp. local água c/ cam. tanque em rodov. pav.</v>
          </cell>
          <cell r="C133" t="str">
            <v>tkm</v>
          </cell>
          <cell r="D133">
            <v>0.38</v>
          </cell>
          <cell r="E133">
            <v>0.12</v>
          </cell>
          <cell r="F133">
            <v>0.5</v>
          </cell>
        </row>
        <row r="134">
          <cell r="A134" t="str">
            <v>5 S 02 511 01</v>
          </cell>
          <cell r="B134" t="str">
            <v>Micro-revestimento a frio - Microflex 0,8cm</v>
          </cell>
          <cell r="C134" t="str">
            <v>m2</v>
          </cell>
          <cell r="D134">
            <v>0.62</v>
          </cell>
          <cell r="E134">
            <v>0.2</v>
          </cell>
          <cell r="F134">
            <v>0.82</v>
          </cell>
        </row>
      </sheetData>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Transporte"/>
      <sheetName val="Plan2"/>
      <sheetName val="Teor"/>
      <sheetName val="Equipamentos"/>
      <sheetName val="Especif"/>
      <sheetName val="dez00"/>
    </sheetNames>
    <sheetDataSet>
      <sheetData sheetId="0">
        <row r="3">
          <cell r="B3" t="str">
            <v>Atividades Auxiliares ou Básica</v>
          </cell>
          <cell r="F3" t="str">
            <v>Und Com</v>
          </cell>
          <cell r="G3" t="str">
            <v>Und</v>
          </cell>
          <cell r="H3" t="str">
            <v>Und Com</v>
          </cell>
          <cell r="I3" t="str">
            <v>Und</v>
          </cell>
          <cell r="J3" t="str">
            <v>Und Com</v>
          </cell>
          <cell r="K3" t="str">
            <v>Und</v>
          </cell>
          <cell r="L3" t="str">
            <v>Und Com</v>
          </cell>
          <cell r="M3" t="str">
            <v>Und</v>
          </cell>
          <cell r="N3" t="str">
            <v>Und Com</v>
          </cell>
          <cell r="O3" t="str">
            <v>Und</v>
          </cell>
          <cell r="P3" t="str">
            <v>Und Com</v>
          </cell>
          <cell r="Q3" t="str">
            <v>Und</v>
          </cell>
          <cell r="R3" t="str">
            <v>Und Com</v>
          </cell>
          <cell r="S3" t="str">
            <v>Und</v>
          </cell>
          <cell r="T3" t="str">
            <v>Und Com</v>
          </cell>
          <cell r="U3" t="str">
            <v>Und</v>
          </cell>
          <cell r="V3" t="str">
            <v>Und Com</v>
          </cell>
          <cell r="W3" t="str">
            <v>Und</v>
          </cell>
          <cell r="X3" t="str">
            <v>Und Com</v>
          </cell>
          <cell r="Y3" t="str">
            <v>Und</v>
          </cell>
          <cell r="Z3" t="str">
            <v>Und Com</v>
          </cell>
          <cell r="AA3" t="str">
            <v>Und</v>
          </cell>
          <cell r="AB3" t="str">
            <v>Und Com</v>
          </cell>
          <cell r="AC3" t="str">
            <v>Und</v>
          </cell>
          <cell r="AD3" t="str">
            <v>Und Com</v>
          </cell>
          <cell r="AE3" t="str">
            <v>Und</v>
          </cell>
          <cell r="AF3" t="str">
            <v>Und Com</v>
          </cell>
        </row>
        <row r="4">
          <cell r="A4" t="str">
            <v>1 A 00 001 00</v>
          </cell>
          <cell r="B4" t="str">
            <v>Transporte local c/ basc. 5m3 rodov. não pav.</v>
          </cell>
          <cell r="E4" t="str">
            <v>tkm</v>
          </cell>
          <cell r="G4">
            <v>0.37</v>
          </cell>
          <cell r="M4">
            <v>0.4</v>
          </cell>
          <cell r="O4" t="str">
            <v>excluído</v>
          </cell>
          <cell r="Q4" t="str">
            <v>excluído</v>
          </cell>
          <cell r="S4" t="str">
            <v>excluído</v>
          </cell>
        </row>
        <row r="5">
          <cell r="A5" t="str">
            <v>1 A 00 001 05</v>
          </cell>
          <cell r="B5" t="str">
            <v>Transp. local c/ basc. 10m3 rodov. não pav (const)</v>
          </cell>
          <cell r="E5" t="str">
            <v>tkm</v>
          </cell>
          <cell r="G5">
            <v>0.31</v>
          </cell>
          <cell r="M5">
            <v>0.35</v>
          </cell>
          <cell r="O5">
            <v>0.35</v>
          </cell>
          <cell r="Q5">
            <v>0.34</v>
          </cell>
          <cell r="S5">
            <v>0.34</v>
          </cell>
        </row>
        <row r="6">
          <cell r="A6" t="str">
            <v>1 A 00 001 06</v>
          </cell>
          <cell r="B6" t="str">
            <v>Transp. local c/ basc. 10m3 rodov. não pav (consv)</v>
          </cell>
          <cell r="E6" t="str">
            <v>tkm</v>
          </cell>
          <cell r="G6">
            <v>0.38</v>
          </cell>
          <cell r="M6">
            <v>0.42</v>
          </cell>
          <cell r="O6">
            <v>0.42</v>
          </cell>
          <cell r="Q6">
            <v>0.41</v>
          </cell>
          <cell r="S6">
            <v>0.41</v>
          </cell>
        </row>
        <row r="7">
          <cell r="A7" t="str">
            <v>1 A 00 001 07</v>
          </cell>
          <cell r="B7" t="str">
            <v>Transp. local c/ basc. 10m3 rodov. não pav (restr)</v>
          </cell>
          <cell r="E7" t="str">
            <v>tkm</v>
          </cell>
          <cell r="G7">
            <v>0.37</v>
          </cell>
          <cell r="M7">
            <v>0.4</v>
          </cell>
          <cell r="O7">
            <v>0.41</v>
          </cell>
          <cell r="Q7">
            <v>0.4</v>
          </cell>
          <cell r="S7">
            <v>0.4</v>
          </cell>
        </row>
        <row r="8">
          <cell r="A8" t="str">
            <v>1 A 00 001 08</v>
          </cell>
          <cell r="B8" t="str">
            <v>Transporte local c/ basc. p/ rocha rodov. não pav.</v>
          </cell>
          <cell r="E8" t="str">
            <v>tkm</v>
          </cell>
          <cell r="G8">
            <v>0.43</v>
          </cell>
          <cell r="M8">
            <v>0.49</v>
          </cell>
          <cell r="O8">
            <v>0.49</v>
          </cell>
          <cell r="Q8">
            <v>0.48</v>
          </cell>
          <cell r="S8">
            <v>0.48</v>
          </cell>
        </row>
        <row r="9">
          <cell r="A9" t="str">
            <v>1 A 00 001 40</v>
          </cell>
          <cell r="B9" t="str">
            <v>Transp. local c/ carroceria 15 t rodov. não pav.</v>
          </cell>
          <cell r="E9" t="str">
            <v>tkm</v>
          </cell>
          <cell r="G9">
            <v>0.4</v>
          </cell>
          <cell r="M9">
            <v>0.44</v>
          </cell>
          <cell r="O9">
            <v>0.45</v>
          </cell>
          <cell r="Q9">
            <v>0.44</v>
          </cell>
          <cell r="S9">
            <v>0.44</v>
          </cell>
        </row>
        <row r="10">
          <cell r="A10" t="str">
            <v>1 A 00 001 41</v>
          </cell>
          <cell r="B10" t="str">
            <v>Transporte local c/ carroceria 4t rodov. não pav.</v>
          </cell>
          <cell r="E10" t="str">
            <v>tkm</v>
          </cell>
          <cell r="G10">
            <v>0.51</v>
          </cell>
          <cell r="M10">
            <v>0.57999999999999996</v>
          </cell>
          <cell r="O10">
            <v>0.57999999999999996</v>
          </cell>
          <cell r="Q10">
            <v>0.56999999999999995</v>
          </cell>
          <cell r="S10">
            <v>0.56999999999999995</v>
          </cell>
        </row>
        <row r="11">
          <cell r="A11" t="str">
            <v>1 A 00 001 50</v>
          </cell>
          <cell r="B11" t="str">
            <v>Transporte local c/ betoneira rodov. não pav.</v>
          </cell>
          <cell r="E11" t="str">
            <v>tkm</v>
          </cell>
          <cell r="G11">
            <v>0.46</v>
          </cell>
          <cell r="M11">
            <v>0.54</v>
          </cell>
          <cell r="O11">
            <v>0.54</v>
          </cell>
          <cell r="Q11">
            <v>0.52</v>
          </cell>
          <cell r="S11">
            <v>0.52</v>
          </cell>
        </row>
        <row r="12">
          <cell r="A12" t="str">
            <v>1 A 00 001 60</v>
          </cell>
          <cell r="B12" t="str">
            <v>Transp. local c/ carroc. c/ guind. rodov. não pav.</v>
          </cell>
          <cell r="E12" t="str">
            <v>tkm</v>
          </cell>
          <cell r="G12">
            <v>0.55000000000000004</v>
          </cell>
          <cell r="M12">
            <v>0.61</v>
          </cell>
          <cell r="O12">
            <v>0.61</v>
          </cell>
          <cell r="Q12">
            <v>0.59</v>
          </cell>
          <cell r="S12">
            <v>0.59</v>
          </cell>
        </row>
        <row r="13">
          <cell r="A13" t="str">
            <v>1 A 00 001 90</v>
          </cell>
          <cell r="B13" t="str">
            <v>Transporte comercial c/ carroc. rodov. não pav.</v>
          </cell>
          <cell r="E13" t="str">
            <v>tkm</v>
          </cell>
          <cell r="G13">
            <v>0.24</v>
          </cell>
          <cell r="M13">
            <v>0.27</v>
          </cell>
          <cell r="O13">
            <v>0.27</v>
          </cell>
          <cell r="Q13">
            <v>0.26</v>
          </cell>
          <cell r="S13">
            <v>0.26</v>
          </cell>
        </row>
        <row r="14">
          <cell r="A14" t="str">
            <v>1 A 00 002 00</v>
          </cell>
          <cell r="B14" t="str">
            <v>Transporte local c/ basc. 5m3 rodov. pav.</v>
          </cell>
          <cell r="E14" t="str">
            <v>tkm</v>
          </cell>
          <cell r="G14">
            <v>0.28999999999999998</v>
          </cell>
          <cell r="M14">
            <v>0.32</v>
          </cell>
          <cell r="O14">
            <v>0.32</v>
          </cell>
          <cell r="Q14">
            <v>0.31</v>
          </cell>
          <cell r="S14">
            <v>0.31</v>
          </cell>
        </row>
        <row r="15">
          <cell r="A15" t="str">
            <v>1 A 00 002 03</v>
          </cell>
          <cell r="B15" t="str">
            <v>Transp. local material para remendos</v>
          </cell>
          <cell r="E15" t="str">
            <v>tkm</v>
          </cell>
          <cell r="G15">
            <v>0.56999999999999995</v>
          </cell>
          <cell r="M15">
            <v>0.66</v>
          </cell>
          <cell r="O15">
            <v>0.66</v>
          </cell>
          <cell r="Q15">
            <v>0.64</v>
          </cell>
          <cell r="S15">
            <v>0.64</v>
          </cell>
        </row>
        <row r="16">
          <cell r="A16" t="str">
            <v>1 A 00 002 05</v>
          </cell>
          <cell r="B16" t="str">
            <v>Transp. local c/ basc. 10m3 rodov. pav. (const)</v>
          </cell>
          <cell r="E16" t="str">
            <v>tkm</v>
          </cell>
          <cell r="G16">
            <v>0.24</v>
          </cell>
          <cell r="M16">
            <v>0.27</v>
          </cell>
          <cell r="O16">
            <v>0.27</v>
          </cell>
          <cell r="Q16">
            <v>0.26</v>
          </cell>
          <cell r="S16">
            <v>0.26</v>
          </cell>
        </row>
        <row r="17">
          <cell r="A17" t="str">
            <v>1 A 00 002 06</v>
          </cell>
          <cell r="B17" t="str">
            <v>Transp. local c/ basc. 10m3 rodov. pav. (consv)</v>
          </cell>
          <cell r="E17" t="str">
            <v>tkm</v>
          </cell>
          <cell r="G17">
            <v>0.28000000000000003</v>
          </cell>
          <cell r="M17">
            <v>0.31</v>
          </cell>
          <cell r="O17">
            <v>0.32</v>
          </cell>
          <cell r="Q17">
            <v>0.31</v>
          </cell>
          <cell r="S17">
            <v>0.31</v>
          </cell>
        </row>
        <row r="18">
          <cell r="A18" t="str">
            <v>1 A 00 002 07</v>
          </cell>
          <cell r="B18" t="str">
            <v>Transp. local c/ basc. 10m3 rodov. pav. (restr)</v>
          </cell>
          <cell r="E18" t="str">
            <v>tkm</v>
          </cell>
          <cell r="G18">
            <v>0.27</v>
          </cell>
          <cell r="M18">
            <v>0.3</v>
          </cell>
          <cell r="O18">
            <v>0.31</v>
          </cell>
          <cell r="Q18">
            <v>0.3</v>
          </cell>
          <cell r="S18">
            <v>0.3</v>
          </cell>
        </row>
        <row r="19">
          <cell r="A19" t="str">
            <v>1 A 00 002 08</v>
          </cell>
          <cell r="B19" t="str">
            <v>Transporte local c/ basc. p/ rocha rodov. pav.</v>
          </cell>
          <cell r="E19" t="str">
            <v>tkm</v>
          </cell>
          <cell r="G19">
            <v>0.32</v>
          </cell>
          <cell r="M19">
            <v>0.36</v>
          </cell>
          <cell r="O19">
            <v>0.37</v>
          </cell>
          <cell r="Q19">
            <v>0.36</v>
          </cell>
          <cell r="S19">
            <v>0.36</v>
          </cell>
        </row>
        <row r="20">
          <cell r="A20" t="str">
            <v>1 A 00 002 40</v>
          </cell>
          <cell r="B20" t="str">
            <v>Transporte local c/ carroceria 15 t rodov. pav.</v>
          </cell>
          <cell r="E20" t="str">
            <v>tkm</v>
          </cell>
          <cell r="G20">
            <v>0.3</v>
          </cell>
          <cell r="M20">
            <v>0.33</v>
          </cell>
          <cell r="O20">
            <v>0.34</v>
          </cell>
          <cell r="Q20">
            <v>0.33</v>
          </cell>
          <cell r="S20">
            <v>0.33</v>
          </cell>
        </row>
        <row r="21">
          <cell r="A21" t="str">
            <v>1 A 00 002 41</v>
          </cell>
          <cell r="B21" t="str">
            <v>Transporte local c/ carroceria 4t rodov. pav.</v>
          </cell>
          <cell r="E21" t="str">
            <v>tkm</v>
          </cell>
          <cell r="G21">
            <v>0.4</v>
          </cell>
          <cell r="M21">
            <v>0.45</v>
          </cell>
          <cell r="O21">
            <v>0.45</v>
          </cell>
          <cell r="Q21">
            <v>0.44</v>
          </cell>
          <cell r="S21">
            <v>0.44</v>
          </cell>
        </row>
        <row r="22">
          <cell r="A22" t="str">
            <v>1 A 00 002 50</v>
          </cell>
          <cell r="B22" t="str">
            <v>Transporte local c/ betoneira rodov. pav.</v>
          </cell>
          <cell r="E22" t="str">
            <v>tkm</v>
          </cell>
          <cell r="G22">
            <v>0.34</v>
          </cell>
          <cell r="M22">
            <v>0.4</v>
          </cell>
          <cell r="O22">
            <v>0.4</v>
          </cell>
          <cell r="Q22">
            <v>0.38</v>
          </cell>
          <cell r="S22">
            <v>0.38</v>
          </cell>
        </row>
        <row r="23">
          <cell r="A23" t="str">
            <v>1 A 00 002 60</v>
          </cell>
          <cell r="B23" t="str">
            <v>Transp. local c/ carroceria c/ guind. rodov. pav.</v>
          </cell>
          <cell r="E23" t="str">
            <v>tkm</v>
          </cell>
          <cell r="G23">
            <v>0.49</v>
          </cell>
          <cell r="M23">
            <v>0.55000000000000004</v>
          </cell>
          <cell r="O23">
            <v>0.55000000000000004</v>
          </cell>
          <cell r="Q23">
            <v>0.53</v>
          </cell>
          <cell r="S23">
            <v>0.53</v>
          </cell>
        </row>
        <row r="24">
          <cell r="A24" t="str">
            <v>1 A 00 002 90</v>
          </cell>
          <cell r="B24" t="str">
            <v>Transporte comercial c/ carroceria rodov. pav.</v>
          </cell>
          <cell r="E24" t="str">
            <v>tkm</v>
          </cell>
          <cell r="G24">
            <v>0.16</v>
          </cell>
          <cell r="M24">
            <v>0.18</v>
          </cell>
          <cell r="O24">
            <v>0.18</v>
          </cell>
          <cell r="Q24">
            <v>0.17</v>
          </cell>
          <cell r="S24">
            <v>0.17</v>
          </cell>
        </row>
        <row r="25">
          <cell r="A25" t="str">
            <v>1 A 00 102 00</v>
          </cell>
          <cell r="B25" t="str">
            <v>Transporte local de material betuminoso</v>
          </cell>
          <cell r="E25" t="str">
            <v>tkm</v>
          </cell>
          <cell r="G25">
            <v>0.65</v>
          </cell>
          <cell r="M25">
            <v>0.73</v>
          </cell>
          <cell r="O25">
            <v>0.73</v>
          </cell>
          <cell r="Q25">
            <v>0.7</v>
          </cell>
          <cell r="S25">
            <v>0.7</v>
          </cell>
        </row>
        <row r="26">
          <cell r="A26" t="str">
            <v>1 A 00 112 90</v>
          </cell>
          <cell r="B26" t="str">
            <v>Transporte comercial material betuminoso a quente</v>
          </cell>
          <cell r="E26" t="str">
            <v>tkm</v>
          </cell>
          <cell r="G26">
            <v>0</v>
          </cell>
          <cell r="M26">
            <v>0</v>
          </cell>
          <cell r="O26">
            <v>0</v>
          </cell>
          <cell r="Q26">
            <v>0</v>
          </cell>
          <cell r="S26">
            <v>0</v>
          </cell>
        </row>
        <row r="27">
          <cell r="A27" t="str">
            <v>1 A 00 112 91</v>
          </cell>
          <cell r="B27" t="str">
            <v>Transporte comercial material betuminoso a frio</v>
          </cell>
          <cell r="E27" t="str">
            <v>tkm</v>
          </cell>
          <cell r="G27">
            <v>0</v>
          </cell>
          <cell r="M27">
            <v>0</v>
          </cell>
          <cell r="O27">
            <v>0</v>
          </cell>
          <cell r="Q27">
            <v>0</v>
          </cell>
          <cell r="S27">
            <v>0</v>
          </cell>
        </row>
        <row r="28">
          <cell r="A28" t="str">
            <v>1 A 00 201 70</v>
          </cell>
          <cell r="B28" t="str">
            <v>Transp. local água c/ cam. tanque rodov. não pav.</v>
          </cell>
          <cell r="E28" t="str">
            <v>tkm</v>
          </cell>
          <cell r="G28">
            <v>0.44</v>
          </cell>
          <cell r="M28">
            <v>0.49</v>
          </cell>
          <cell r="O28">
            <v>0.5</v>
          </cell>
          <cell r="Q28">
            <v>0.48</v>
          </cell>
          <cell r="S28">
            <v>0.48</v>
          </cell>
        </row>
        <row r="29">
          <cell r="A29" t="str">
            <v>1 A 00 202 70</v>
          </cell>
          <cell r="B29" t="str">
            <v>Transp. local de água c/ cam. tanque rodov. pav.</v>
          </cell>
          <cell r="E29" t="str">
            <v>tkm</v>
          </cell>
          <cell r="G29">
            <v>0.33</v>
          </cell>
          <cell r="M29">
            <v>0.37</v>
          </cell>
          <cell r="O29">
            <v>0.37</v>
          </cell>
          <cell r="Q29">
            <v>0.36</v>
          </cell>
          <cell r="S29">
            <v>0.36</v>
          </cell>
        </row>
        <row r="30">
          <cell r="A30" t="str">
            <v>1 A 00 301 00</v>
          </cell>
          <cell r="B30" t="str">
            <v>Fornecimento de Aço CA-25</v>
          </cell>
          <cell r="E30" t="str">
            <v>kg</v>
          </cell>
          <cell r="G30">
            <v>1.81</v>
          </cell>
          <cell r="M30">
            <v>2.12</v>
          </cell>
          <cell r="O30">
            <v>2.12</v>
          </cell>
          <cell r="Q30">
            <v>2.33</v>
          </cell>
          <cell r="S30">
            <v>2.33</v>
          </cell>
        </row>
        <row r="31">
          <cell r="A31" t="str">
            <v>1 A 00 302 00</v>
          </cell>
          <cell r="B31" t="str">
            <v>Fornecimento de Aço CA-50</v>
          </cell>
          <cell r="E31" t="str">
            <v>kg</v>
          </cell>
          <cell r="G31">
            <v>1.81</v>
          </cell>
          <cell r="M31">
            <v>1.95</v>
          </cell>
          <cell r="O31">
            <v>2.09</v>
          </cell>
          <cell r="Q31">
            <v>2.09</v>
          </cell>
          <cell r="S31">
            <v>2.09</v>
          </cell>
        </row>
        <row r="32">
          <cell r="A32" t="str">
            <v>1 A 00 303 00</v>
          </cell>
          <cell r="B32" t="str">
            <v>Fornecimento de Aço CA-60</v>
          </cell>
          <cell r="E32" t="str">
            <v>kg</v>
          </cell>
          <cell r="G32">
            <v>2.12</v>
          </cell>
          <cell r="M32">
            <v>2.09</v>
          </cell>
          <cell r="O32">
            <v>2.2599999999999998</v>
          </cell>
          <cell r="Q32">
            <v>2.25</v>
          </cell>
          <cell r="S32">
            <v>2.25</v>
          </cell>
        </row>
        <row r="33">
          <cell r="A33" t="str">
            <v>1 A 00 717 00</v>
          </cell>
          <cell r="B33" t="str">
            <v>Brita Comercial</v>
          </cell>
          <cell r="E33" t="str">
            <v>m3</v>
          </cell>
          <cell r="G33">
            <v>22</v>
          </cell>
          <cell r="M33">
            <v>20</v>
          </cell>
          <cell r="O33">
            <v>20</v>
          </cell>
          <cell r="Q33">
            <v>22</v>
          </cell>
          <cell r="S33">
            <v>23</v>
          </cell>
        </row>
        <row r="34">
          <cell r="A34" t="str">
            <v>1 A 00 961 00</v>
          </cell>
          <cell r="B34" t="str">
            <v>Peças de Desgaste do Britador 30m3/h</v>
          </cell>
          <cell r="E34" t="str">
            <v>cjh</v>
          </cell>
          <cell r="G34">
            <v>19.920000000000002</v>
          </cell>
          <cell r="M34">
            <v>23.36</v>
          </cell>
          <cell r="O34">
            <v>23.36</v>
          </cell>
          <cell r="Q34">
            <v>23.36</v>
          </cell>
          <cell r="S34">
            <v>23.36</v>
          </cell>
        </row>
        <row r="35">
          <cell r="A35" t="str">
            <v>1 A 00 962 00</v>
          </cell>
          <cell r="B35" t="str">
            <v>Peças de Desgaste do Britador 9 a 20m3/h</v>
          </cell>
          <cell r="E35" t="str">
            <v>cjh</v>
          </cell>
          <cell r="G35">
            <v>9.06</v>
          </cell>
          <cell r="M35">
            <v>13.31</v>
          </cell>
          <cell r="O35">
            <v>13.31</v>
          </cell>
          <cell r="Q35">
            <v>13.31</v>
          </cell>
          <cell r="S35">
            <v>13.31</v>
          </cell>
        </row>
        <row r="36">
          <cell r="A36" t="str">
            <v>1 A 00 963 00</v>
          </cell>
          <cell r="B36" t="str">
            <v>Peças de Desgaste do Britador 80m3/h</v>
          </cell>
          <cell r="E36" t="str">
            <v>cjh</v>
          </cell>
          <cell r="G36">
            <v>61.37</v>
          </cell>
          <cell r="M36">
            <v>61.37</v>
          </cell>
          <cell r="O36">
            <v>61.37</v>
          </cell>
          <cell r="Q36">
            <v>61.37</v>
          </cell>
          <cell r="S36">
            <v>61.37</v>
          </cell>
        </row>
        <row r="37">
          <cell r="A37" t="str">
            <v>1 A 00 964 00</v>
          </cell>
          <cell r="B37" t="str">
            <v>Peças de desgaste britador prod. de rachão</v>
          </cell>
          <cell r="E37" t="str">
            <v>cjh</v>
          </cell>
          <cell r="G37">
            <v>18.07</v>
          </cell>
          <cell r="M37">
            <v>18.07</v>
          </cell>
          <cell r="O37">
            <v>18.07</v>
          </cell>
          <cell r="Q37">
            <v>18.07</v>
          </cell>
          <cell r="S37">
            <v>18.07</v>
          </cell>
        </row>
        <row r="38">
          <cell r="A38" t="str">
            <v>1 A 01 100 01</v>
          </cell>
          <cell r="B38" t="str">
            <v>Limpeza camada vegetal em jazida (const e restr.)</v>
          </cell>
          <cell r="E38" t="str">
            <v>m2</v>
          </cell>
          <cell r="G38">
            <v>0.2</v>
          </cell>
          <cell r="M38">
            <v>0.2</v>
          </cell>
          <cell r="O38">
            <v>0.23</v>
          </cell>
          <cell r="Q38">
            <v>0.22</v>
          </cell>
          <cell r="S38">
            <v>0.22</v>
          </cell>
        </row>
        <row r="39">
          <cell r="A39" t="str">
            <v>1 A 01 100 02</v>
          </cell>
          <cell r="B39" t="str">
            <v>Limpeza de camada vegetal em jazida (consv)</v>
          </cell>
          <cell r="E39" t="str">
            <v>m2</v>
          </cell>
          <cell r="G39">
            <v>0.48</v>
          </cell>
          <cell r="M39">
            <v>0.48</v>
          </cell>
          <cell r="O39">
            <v>0.48</v>
          </cell>
          <cell r="Q39">
            <v>0.47</v>
          </cell>
          <cell r="S39">
            <v>0.47</v>
          </cell>
        </row>
        <row r="40">
          <cell r="A40" t="str">
            <v>1 A 01 105 01</v>
          </cell>
          <cell r="B40" t="str">
            <v>Expurgo de jazida (const e restr)</v>
          </cell>
          <cell r="E40" t="str">
            <v>m3</v>
          </cell>
          <cell r="G40">
            <v>1.06</v>
          </cell>
          <cell r="M40">
            <v>1.0900000000000001</v>
          </cell>
          <cell r="O40">
            <v>1.22</v>
          </cell>
          <cell r="Q40">
            <v>1.19</v>
          </cell>
          <cell r="S40">
            <v>1.19</v>
          </cell>
        </row>
        <row r="41">
          <cell r="A41" t="str">
            <v>1 A 01 105 02</v>
          </cell>
          <cell r="B41" t="str">
            <v>Expurgo de jazida (consv)</v>
          </cell>
          <cell r="E41" t="str">
            <v>m3</v>
          </cell>
          <cell r="G41">
            <v>2.61</v>
          </cell>
          <cell r="M41">
            <v>2.62</v>
          </cell>
          <cell r="O41">
            <v>2.62</v>
          </cell>
          <cell r="Q41">
            <v>2.57</v>
          </cell>
          <cell r="S41">
            <v>2.57</v>
          </cell>
        </row>
        <row r="42">
          <cell r="A42" t="str">
            <v>1 A 01 111 00</v>
          </cell>
          <cell r="B42" t="str">
            <v>Material de base (consv)</v>
          </cell>
          <cell r="E42" t="str">
            <v>m3</v>
          </cell>
          <cell r="G42">
            <v>0</v>
          </cell>
          <cell r="M42">
            <v>0</v>
          </cell>
          <cell r="O42">
            <v>0</v>
          </cell>
          <cell r="Q42">
            <v>0</v>
          </cell>
          <cell r="S42">
            <v>0</v>
          </cell>
        </row>
        <row r="43">
          <cell r="A43" t="str">
            <v>1 A 01 111 01</v>
          </cell>
          <cell r="B43" t="str">
            <v>Esc. e carga material de jazida (consv)</v>
          </cell>
          <cell r="E43" t="str">
            <v>m3</v>
          </cell>
          <cell r="G43">
            <v>4.9000000000000004</v>
          </cell>
          <cell r="M43">
            <v>5.07</v>
          </cell>
          <cell r="O43">
            <v>5.13</v>
          </cell>
          <cell r="Q43">
            <v>5.0599999999999996</v>
          </cell>
          <cell r="S43">
            <v>5.0599999999999996</v>
          </cell>
        </row>
        <row r="44">
          <cell r="A44" t="str">
            <v>1 A 01 120 01</v>
          </cell>
          <cell r="B44" t="str">
            <v>Escav. e carga de mater. de jazida(const e restr)</v>
          </cell>
          <cell r="E44" t="str">
            <v>m3</v>
          </cell>
          <cell r="G44">
            <v>2.5499999999999998</v>
          </cell>
          <cell r="M44">
            <v>2.65</v>
          </cell>
          <cell r="O44">
            <v>2.83</v>
          </cell>
          <cell r="Q44">
            <v>2.79</v>
          </cell>
          <cell r="S44">
            <v>2.79</v>
          </cell>
        </row>
        <row r="45">
          <cell r="A45" t="str">
            <v>1 A 01 150 01</v>
          </cell>
          <cell r="B45" t="str">
            <v>Rocha p/ britagem c/ perfur. sobre esteira</v>
          </cell>
          <cell r="E45" t="str">
            <v>m3</v>
          </cell>
          <cell r="G45">
            <v>15.26</v>
          </cell>
          <cell r="M45">
            <v>16.68</v>
          </cell>
          <cell r="O45">
            <v>17.23</v>
          </cell>
          <cell r="Q45">
            <v>16.77</v>
          </cell>
          <cell r="S45">
            <v>18.39</v>
          </cell>
        </row>
        <row r="46">
          <cell r="A46" t="str">
            <v>1 A 01 150 02</v>
          </cell>
          <cell r="B46" t="str">
            <v>Rocha p/ britagem com perfuratriz manual</v>
          </cell>
          <cell r="E46" t="str">
            <v>m3</v>
          </cell>
          <cell r="G46">
            <v>16.8</v>
          </cell>
          <cell r="M46">
            <v>18.809999999999999</v>
          </cell>
          <cell r="O46">
            <v>19.3</v>
          </cell>
          <cell r="Q46">
            <v>19.05</v>
          </cell>
          <cell r="S46">
            <v>20.67</v>
          </cell>
        </row>
        <row r="47">
          <cell r="A47" t="str">
            <v>1 A 01 155 01</v>
          </cell>
          <cell r="B47" t="str">
            <v>Rachão e pedra-de-mão produzidos-(const e rest)</v>
          </cell>
          <cell r="E47" t="str">
            <v>m3</v>
          </cell>
          <cell r="G47">
            <v>12.02</v>
          </cell>
          <cell r="M47">
            <v>13.41</v>
          </cell>
          <cell r="O47">
            <v>13.77</v>
          </cell>
          <cell r="Q47">
            <v>13.4</v>
          </cell>
          <cell r="S47">
            <v>14.32</v>
          </cell>
        </row>
        <row r="48">
          <cell r="A48" t="str">
            <v>1 A 01 170 01</v>
          </cell>
          <cell r="B48" t="str">
            <v>Areia extraída com equipamento tipo "drag-line"</v>
          </cell>
          <cell r="E48" t="str">
            <v>m3</v>
          </cell>
          <cell r="G48">
            <v>3.92</v>
          </cell>
          <cell r="M48">
            <v>4.1900000000000004</v>
          </cell>
          <cell r="O48">
            <v>4.51</v>
          </cell>
          <cell r="Q48">
            <v>4.45</v>
          </cell>
          <cell r="S48">
            <v>4.45</v>
          </cell>
        </row>
        <row r="49">
          <cell r="A49" t="str">
            <v>1 A 01 170 02</v>
          </cell>
          <cell r="B49" t="str">
            <v>Areia extraída com trator e carregadeira</v>
          </cell>
          <cell r="E49" t="str">
            <v>m3</v>
          </cell>
          <cell r="G49">
            <v>3.56</v>
          </cell>
          <cell r="M49">
            <v>3.69</v>
          </cell>
          <cell r="O49">
            <v>3.72</v>
          </cell>
          <cell r="Q49">
            <v>3.67</v>
          </cell>
          <cell r="S49">
            <v>3.67</v>
          </cell>
        </row>
        <row r="50">
          <cell r="A50" t="str">
            <v>1 A 01 170 03</v>
          </cell>
          <cell r="B50" t="str">
            <v>Areia extraída com draga de sucção (tipo bomba)</v>
          </cell>
          <cell r="E50" t="str">
            <v>m3</v>
          </cell>
          <cell r="G50">
            <v>9.58</v>
          </cell>
          <cell r="M50">
            <v>10.47</v>
          </cell>
          <cell r="O50">
            <v>10.49</v>
          </cell>
          <cell r="Q50">
            <v>10.25</v>
          </cell>
          <cell r="S50">
            <v>10.25</v>
          </cell>
        </row>
        <row r="51">
          <cell r="A51" t="str">
            <v>1 A 01 200 01</v>
          </cell>
          <cell r="B51" t="str">
            <v>Brita produzida em central de britagem de 80 m3/h</v>
          </cell>
          <cell r="E51" t="str">
            <v>m3</v>
          </cell>
          <cell r="G51">
            <v>14.1</v>
          </cell>
          <cell r="M51">
            <v>15.94</v>
          </cell>
          <cell r="O51">
            <v>16.3</v>
          </cell>
          <cell r="Q51">
            <v>15.93</v>
          </cell>
          <cell r="S51">
            <v>16.850000000000001</v>
          </cell>
        </row>
        <row r="52">
          <cell r="A52" t="str">
            <v>1 A 01 200 02</v>
          </cell>
          <cell r="B52" t="str">
            <v>Brita produzida em central de britagem de 30 m3/h</v>
          </cell>
          <cell r="E52" t="str">
            <v>m3</v>
          </cell>
          <cell r="G52">
            <v>17.8</v>
          </cell>
          <cell r="M52">
            <v>21.03</v>
          </cell>
          <cell r="O52">
            <v>21.32</v>
          </cell>
          <cell r="Q52">
            <v>21.04</v>
          </cell>
          <cell r="S52">
            <v>21.96</v>
          </cell>
        </row>
        <row r="53">
          <cell r="A53" t="str">
            <v>1 A 01 200 04</v>
          </cell>
          <cell r="B53" t="str">
            <v>Pedra de mão produzida manualmente (consv)</v>
          </cell>
          <cell r="E53" t="str">
            <v>m3</v>
          </cell>
          <cell r="G53">
            <v>20.59</v>
          </cell>
          <cell r="M53">
            <v>23.94</v>
          </cell>
          <cell r="O53">
            <v>24.22</v>
          </cell>
          <cell r="Q53">
            <v>24.08</v>
          </cell>
          <cell r="S53">
            <v>25</v>
          </cell>
        </row>
        <row r="54">
          <cell r="A54" t="str">
            <v>1 A 01 390 02</v>
          </cell>
          <cell r="B54" t="str">
            <v>Usinagem de CBUQ (capa de rolamento)</v>
          </cell>
          <cell r="E54" t="str">
            <v>t</v>
          </cell>
          <cell r="G54">
            <v>19.04</v>
          </cell>
          <cell r="M54">
            <v>20.76</v>
          </cell>
          <cell r="O54">
            <v>21.02</v>
          </cell>
          <cell r="Q54">
            <v>23.73</v>
          </cell>
          <cell r="S54">
            <v>20.8</v>
          </cell>
        </row>
        <row r="55">
          <cell r="A55" t="str">
            <v>1 A 01 390 03</v>
          </cell>
          <cell r="B55" t="str">
            <v>Usinagem de CBUQ (binder)</v>
          </cell>
          <cell r="E55" t="str">
            <v>t</v>
          </cell>
          <cell r="G55">
            <v>18.579999999999998</v>
          </cell>
          <cell r="M55">
            <v>20.350000000000001</v>
          </cell>
          <cell r="O55">
            <v>20.61</v>
          </cell>
          <cell r="Q55">
            <v>23.31</v>
          </cell>
          <cell r="S55">
            <v>20.41</v>
          </cell>
        </row>
        <row r="56">
          <cell r="A56" t="str">
            <v>1 A 01 391 02</v>
          </cell>
          <cell r="B56" t="str">
            <v>Usinagem de areia-asfalto</v>
          </cell>
          <cell r="E56" t="str">
            <v>t</v>
          </cell>
          <cell r="G56">
            <v>21.97</v>
          </cell>
          <cell r="M56">
            <v>23.45</v>
          </cell>
          <cell r="O56">
            <v>23.73</v>
          </cell>
          <cell r="Q56">
            <v>29.16</v>
          </cell>
          <cell r="S56">
            <v>22.88</v>
          </cell>
        </row>
        <row r="57">
          <cell r="A57" t="str">
            <v>1 A 01 395 01</v>
          </cell>
          <cell r="B57" t="str">
            <v>Usinagem de brita graduada</v>
          </cell>
          <cell r="E57" t="str">
            <v>m3</v>
          </cell>
          <cell r="G57">
            <v>24.25</v>
          </cell>
          <cell r="M57">
            <v>27.43</v>
          </cell>
          <cell r="O57">
            <v>28.11</v>
          </cell>
          <cell r="Q57">
            <v>27.46</v>
          </cell>
          <cell r="S57">
            <v>28.94</v>
          </cell>
        </row>
        <row r="58">
          <cell r="A58" t="str">
            <v>1 A 01 395 02</v>
          </cell>
          <cell r="B58" t="str">
            <v>Usinagem de solo-brita</v>
          </cell>
          <cell r="E58" t="str">
            <v>m3</v>
          </cell>
          <cell r="G58">
            <v>13.49</v>
          </cell>
          <cell r="M58">
            <v>15</v>
          </cell>
          <cell r="O58">
            <v>15.54</v>
          </cell>
          <cell r="Q58">
            <v>15.2</v>
          </cell>
          <cell r="S58">
            <v>15.79</v>
          </cell>
        </row>
        <row r="59">
          <cell r="A59" t="str">
            <v>1 A 01 396 01</v>
          </cell>
          <cell r="B59" t="str">
            <v>Usinagem de solo-cimento</v>
          </cell>
          <cell r="E59" t="str">
            <v>m3</v>
          </cell>
          <cell r="G59">
            <v>67.97</v>
          </cell>
          <cell r="M59">
            <v>72.2</v>
          </cell>
          <cell r="O59">
            <v>74.66</v>
          </cell>
          <cell r="Q59">
            <v>71.03</v>
          </cell>
          <cell r="S59">
            <v>75.599999999999994</v>
          </cell>
        </row>
        <row r="60">
          <cell r="A60" t="str">
            <v>1 A 01 396 02</v>
          </cell>
          <cell r="B60" t="str">
            <v>Usinagem de solo melhorado com cimento.</v>
          </cell>
          <cell r="E60" t="str">
            <v>m3</v>
          </cell>
          <cell r="G60">
            <v>36.35</v>
          </cell>
          <cell r="M60">
            <v>38.630000000000003</v>
          </cell>
          <cell r="O60">
            <v>40.020000000000003</v>
          </cell>
          <cell r="Q60">
            <v>38.15</v>
          </cell>
          <cell r="S60">
            <v>40.44</v>
          </cell>
        </row>
        <row r="61">
          <cell r="A61" t="str">
            <v>1 A 01 397 02</v>
          </cell>
          <cell r="B61" t="str">
            <v>Usinagem de P.M.F.</v>
          </cell>
          <cell r="E61" t="str">
            <v>m3</v>
          </cell>
          <cell r="G61">
            <v>24.02</v>
          </cell>
          <cell r="M61">
            <v>27.22</v>
          </cell>
          <cell r="O61">
            <v>27.83</v>
          </cell>
          <cell r="Q61">
            <v>27.22</v>
          </cell>
          <cell r="S61">
            <v>28.38</v>
          </cell>
        </row>
        <row r="62">
          <cell r="A62" t="str">
            <v>1 A 01 398 02</v>
          </cell>
          <cell r="B62" t="str">
            <v>Usinagem de CBUQ p/ reciclagem em usina fixa.</v>
          </cell>
          <cell r="E62" t="str">
            <v>t</v>
          </cell>
          <cell r="G62">
            <v>15.86</v>
          </cell>
          <cell r="M62">
            <v>17.32</v>
          </cell>
          <cell r="O62">
            <v>17.48</v>
          </cell>
          <cell r="Q62">
            <v>20.239999999999998</v>
          </cell>
          <cell r="S62">
            <v>17.21</v>
          </cell>
        </row>
        <row r="63">
          <cell r="A63" t="str">
            <v>1 A 01 401 01</v>
          </cell>
          <cell r="B63" t="str">
            <v>Fôrma comum de madeira</v>
          </cell>
          <cell r="E63" t="str">
            <v>m2</v>
          </cell>
          <cell r="G63">
            <v>20.76</v>
          </cell>
          <cell r="M63">
            <v>22.97</v>
          </cell>
          <cell r="O63">
            <v>23.01</v>
          </cell>
          <cell r="Q63">
            <v>23.17</v>
          </cell>
          <cell r="S63">
            <v>23.13</v>
          </cell>
        </row>
        <row r="64">
          <cell r="A64" t="str">
            <v>1 A 01 402 01</v>
          </cell>
          <cell r="B64" t="str">
            <v>Fôrma de placa compensada resinada</v>
          </cell>
          <cell r="E64" t="str">
            <v>m2</v>
          </cell>
          <cell r="G64">
            <v>16.52</v>
          </cell>
          <cell r="M64">
            <v>18.23</v>
          </cell>
          <cell r="O64">
            <v>18.27</v>
          </cell>
          <cell r="Q64">
            <v>18.96</v>
          </cell>
          <cell r="S64">
            <v>18.920000000000002</v>
          </cell>
        </row>
        <row r="65">
          <cell r="A65" t="str">
            <v>1 A 01 403 01</v>
          </cell>
          <cell r="B65" t="str">
            <v>Fôrma de placa compensada plastificada</v>
          </cell>
          <cell r="E65" t="str">
            <v>m2</v>
          </cell>
          <cell r="G65">
            <v>18.47</v>
          </cell>
          <cell r="M65">
            <v>20.190000000000001</v>
          </cell>
          <cell r="O65">
            <v>20.22</v>
          </cell>
          <cell r="Q65">
            <v>21.08</v>
          </cell>
          <cell r="S65">
            <v>21.05</v>
          </cell>
        </row>
        <row r="66">
          <cell r="A66" t="str">
            <v>1 A 01 404 01</v>
          </cell>
          <cell r="B66" t="str">
            <v>Fôrma para tubulão</v>
          </cell>
          <cell r="E66" t="str">
            <v>m2</v>
          </cell>
          <cell r="G66">
            <v>10.78</v>
          </cell>
          <cell r="M66">
            <v>12.33</v>
          </cell>
          <cell r="O66">
            <v>12.33</v>
          </cell>
          <cell r="Q66">
            <v>12.51</v>
          </cell>
          <cell r="S66">
            <v>12.47</v>
          </cell>
        </row>
        <row r="67">
          <cell r="A67" t="str">
            <v>1 A 01 407 01</v>
          </cell>
          <cell r="B67" t="str">
            <v>Confecção e lançam. de concreto magro em betoneira</v>
          </cell>
          <cell r="E67" t="str">
            <v>m3</v>
          </cell>
          <cell r="G67">
            <v>119.39</v>
          </cell>
          <cell r="M67">
            <v>131.79</v>
          </cell>
          <cell r="O67">
            <v>134.68</v>
          </cell>
          <cell r="Q67">
            <v>130.16999999999999</v>
          </cell>
          <cell r="S67">
            <v>135.97999999999999</v>
          </cell>
        </row>
        <row r="68">
          <cell r="A68" t="str">
            <v>1 A 01 408 01</v>
          </cell>
          <cell r="B68" t="str">
            <v>Concreto fck=8MPa contr raz uso geral conf e lanç</v>
          </cell>
          <cell r="E68" t="str">
            <v>m3</v>
          </cell>
          <cell r="G68">
            <v>143.19</v>
          </cell>
          <cell r="M68">
            <v>157.05000000000001</v>
          </cell>
          <cell r="O68">
            <v>160.74</v>
          </cell>
          <cell r="Q68">
            <v>154.88999999999999</v>
          </cell>
          <cell r="S68">
            <v>162.44</v>
          </cell>
        </row>
        <row r="69">
          <cell r="A69" t="str">
            <v>1 A 01 410 01</v>
          </cell>
          <cell r="B69" t="str">
            <v>Concreto fck=10MPa contr raz uso geral conf e lanç</v>
          </cell>
          <cell r="E69" t="str">
            <v>m3</v>
          </cell>
          <cell r="G69">
            <v>151.36000000000001</v>
          </cell>
          <cell r="M69">
            <v>165.73</v>
          </cell>
          <cell r="O69">
            <v>169.68</v>
          </cell>
          <cell r="Q69">
            <v>163.38</v>
          </cell>
          <cell r="S69">
            <v>171.52</v>
          </cell>
        </row>
        <row r="70">
          <cell r="A70" t="str">
            <v>1 A 01 412 01</v>
          </cell>
          <cell r="B70" t="str">
            <v>Concreto fck=12MPa contr raz uso geral conf e lanç</v>
          </cell>
          <cell r="E70" t="str">
            <v>m3</v>
          </cell>
          <cell r="G70">
            <v>159.88999999999999</v>
          </cell>
          <cell r="M70">
            <v>174.78</v>
          </cell>
          <cell r="O70">
            <v>179.02</v>
          </cell>
          <cell r="Q70">
            <v>172.23</v>
          </cell>
          <cell r="S70">
            <v>181.01</v>
          </cell>
        </row>
        <row r="71">
          <cell r="A71" t="str">
            <v>1 A 01 415 01</v>
          </cell>
          <cell r="B71" t="str">
            <v>Concr estr fck=15MPa contr raz uso ger conf e lanç</v>
          </cell>
          <cell r="E71" t="str">
            <v>m3</v>
          </cell>
          <cell r="G71">
            <v>169.13</v>
          </cell>
          <cell r="M71">
            <v>184.58</v>
          </cell>
          <cell r="O71">
            <v>189.13</v>
          </cell>
          <cell r="Q71">
            <v>181.82</v>
          </cell>
          <cell r="S71">
            <v>191.27</v>
          </cell>
        </row>
        <row r="72">
          <cell r="A72" t="str">
            <v>1 A 01 418 01</v>
          </cell>
          <cell r="B72" t="str">
            <v>Concr estr fck=18MPa contr raz uso ger conf e lanç</v>
          </cell>
          <cell r="E72" t="str">
            <v>m3</v>
          </cell>
          <cell r="G72">
            <v>178.01</v>
          </cell>
          <cell r="M72">
            <v>194.01</v>
          </cell>
          <cell r="O72">
            <v>198.85</v>
          </cell>
          <cell r="Q72">
            <v>191.04</v>
          </cell>
          <cell r="S72">
            <v>201.14</v>
          </cell>
        </row>
        <row r="73">
          <cell r="A73" t="str">
            <v>1 A 01 422 01</v>
          </cell>
          <cell r="B73" t="str">
            <v>Concr estr fck=22MPa contr raz uso ger conf e lanç</v>
          </cell>
          <cell r="E73" t="str">
            <v>m3</v>
          </cell>
          <cell r="G73">
            <v>194</v>
          </cell>
          <cell r="M73">
            <v>210.98</v>
          </cell>
          <cell r="O73">
            <v>216.35</v>
          </cell>
          <cell r="Q73">
            <v>207.65</v>
          </cell>
          <cell r="S73">
            <v>218.91</v>
          </cell>
        </row>
        <row r="74">
          <cell r="A74" t="str">
            <v>1 A 01 423 00</v>
          </cell>
          <cell r="B74" t="str">
            <v>Concreto fck=18MPa para pré-moldados (tubos)</v>
          </cell>
          <cell r="E74" t="str">
            <v>m3</v>
          </cell>
          <cell r="G74">
            <v>171.87</v>
          </cell>
          <cell r="M74">
            <v>187.38</v>
          </cell>
          <cell r="O74">
            <v>192.05</v>
          </cell>
          <cell r="Q74">
            <v>184.54</v>
          </cell>
          <cell r="S74">
            <v>194.27</v>
          </cell>
        </row>
        <row r="75">
          <cell r="A75" t="str">
            <v>1 A 01 424 00</v>
          </cell>
          <cell r="B75" t="str">
            <v>Concreto poroso para pré-moldados (tubos)</v>
          </cell>
          <cell r="E75" t="str">
            <v>m3</v>
          </cell>
          <cell r="G75">
            <v>174.93</v>
          </cell>
          <cell r="M75">
            <v>190.91</v>
          </cell>
          <cell r="O75">
            <v>195.59</v>
          </cell>
          <cell r="Q75">
            <v>187.98</v>
          </cell>
          <cell r="S75">
            <v>198</v>
          </cell>
        </row>
        <row r="76">
          <cell r="A76" t="str">
            <v>1 A 01 450 01</v>
          </cell>
          <cell r="B76" t="str">
            <v>Escoramento de bueiros celulares</v>
          </cell>
          <cell r="E76" t="str">
            <v>m3</v>
          </cell>
          <cell r="G76">
            <v>19.52</v>
          </cell>
          <cell r="M76">
            <v>22.81</v>
          </cell>
          <cell r="O76">
            <v>22.81</v>
          </cell>
          <cell r="Q76">
            <v>22.57</v>
          </cell>
          <cell r="S76">
            <v>22.47</v>
          </cell>
        </row>
        <row r="77">
          <cell r="A77" t="str">
            <v>1 A 01 512 10</v>
          </cell>
          <cell r="B77" t="str">
            <v>Concreto ciclópico fck=12 MPa</v>
          </cell>
          <cell r="E77" t="str">
            <v>m3</v>
          </cell>
          <cell r="G77">
            <v>120.72</v>
          </cell>
          <cell r="M77">
            <v>132.54</v>
          </cell>
          <cell r="O77">
            <v>135.63</v>
          </cell>
          <cell r="Q77">
            <v>130.75</v>
          </cell>
          <cell r="S77">
            <v>137.21</v>
          </cell>
        </row>
        <row r="78">
          <cell r="A78" t="str">
            <v>1 A 01 515 10</v>
          </cell>
          <cell r="B78" t="str">
            <v>Concreto ciclópico fck=15 MPa</v>
          </cell>
          <cell r="E78" t="str">
            <v>m3</v>
          </cell>
          <cell r="G78">
            <v>127.18</v>
          </cell>
          <cell r="M78">
            <v>139.41</v>
          </cell>
          <cell r="O78">
            <v>142.71</v>
          </cell>
          <cell r="Q78">
            <v>137.47</v>
          </cell>
          <cell r="S78">
            <v>144.4</v>
          </cell>
        </row>
        <row r="79">
          <cell r="A79" t="str">
            <v>1 A 01 580 01</v>
          </cell>
          <cell r="B79" t="str">
            <v>Fornecimento, preparo e colocação formas aço CA 60</v>
          </cell>
          <cell r="E79" t="str">
            <v>kg</v>
          </cell>
          <cell r="G79">
            <v>3.43</v>
          </cell>
          <cell r="M79">
            <v>3.62</v>
          </cell>
          <cell r="O79">
            <v>3.8</v>
          </cell>
          <cell r="Q79">
            <v>3.79</v>
          </cell>
          <cell r="S79">
            <v>3.79</v>
          </cell>
        </row>
        <row r="80">
          <cell r="A80" t="str">
            <v>1 A 01 580 02</v>
          </cell>
          <cell r="B80" t="str">
            <v>Fornecimento, preparo e colocação formas aço CA 50</v>
          </cell>
          <cell r="E80" t="str">
            <v>kg</v>
          </cell>
          <cell r="G80">
            <v>3.09</v>
          </cell>
          <cell r="M80">
            <v>3.46</v>
          </cell>
          <cell r="O80">
            <v>3.62</v>
          </cell>
          <cell r="Q80">
            <v>3.62</v>
          </cell>
          <cell r="S80">
            <v>3.62</v>
          </cell>
        </row>
        <row r="81">
          <cell r="A81" t="str">
            <v>1 A 01 580 03</v>
          </cell>
          <cell r="B81" t="str">
            <v>Fornecimento, preparo e colocação formas aço CA 25</v>
          </cell>
          <cell r="E81" t="str">
            <v>kg</v>
          </cell>
          <cell r="G81">
            <v>3.09</v>
          </cell>
          <cell r="M81">
            <v>3.65</v>
          </cell>
          <cell r="O81">
            <v>3.65</v>
          </cell>
          <cell r="Q81">
            <v>3.88</v>
          </cell>
          <cell r="S81">
            <v>3.88</v>
          </cell>
        </row>
        <row r="82">
          <cell r="A82" t="str">
            <v>1 A 01 603 01</v>
          </cell>
          <cell r="B82" t="str">
            <v>Argamassa cimento-areia 1:3</v>
          </cell>
          <cell r="E82" t="str">
            <v>m3</v>
          </cell>
          <cell r="G82">
            <v>195.66</v>
          </cell>
          <cell r="M82">
            <v>211.5</v>
          </cell>
          <cell r="O82">
            <v>217.24</v>
          </cell>
          <cell r="Q82">
            <v>207.98</v>
          </cell>
          <cell r="S82">
            <v>219.61</v>
          </cell>
        </row>
        <row r="83">
          <cell r="A83" t="str">
            <v>1 A 01 604 01</v>
          </cell>
          <cell r="B83" t="str">
            <v>Argamassa cimento-areia 1:4</v>
          </cell>
          <cell r="E83" t="str">
            <v>m3</v>
          </cell>
          <cell r="G83">
            <v>160.26</v>
          </cell>
          <cell r="M83">
            <v>173.92</v>
          </cell>
          <cell r="O83">
            <v>178.49</v>
          </cell>
          <cell r="Q83">
            <v>171.23</v>
          </cell>
          <cell r="S83">
            <v>180.25</v>
          </cell>
        </row>
        <row r="84">
          <cell r="A84" t="str">
            <v>1 A 01 606 01</v>
          </cell>
          <cell r="B84" t="str">
            <v>Argamassa cimento-areia 1:6</v>
          </cell>
          <cell r="E84" t="str">
            <v>m3</v>
          </cell>
          <cell r="G84">
            <v>133.6</v>
          </cell>
          <cell r="M84">
            <v>145.63</v>
          </cell>
          <cell r="O84">
            <v>149.31</v>
          </cell>
          <cell r="Q84">
            <v>143.55000000000001</v>
          </cell>
          <cell r="S84">
            <v>150.63</v>
          </cell>
        </row>
        <row r="85">
          <cell r="A85" t="str">
            <v>1 A 01 620 01</v>
          </cell>
          <cell r="B85" t="str">
            <v>Argamassa cimento-solo 1:10</v>
          </cell>
          <cell r="E85" t="str">
            <v>m3</v>
          </cell>
          <cell r="G85">
            <v>82.23</v>
          </cell>
          <cell r="M85">
            <v>90.97</v>
          </cell>
          <cell r="O85">
            <v>92.93</v>
          </cell>
          <cell r="Q85">
            <v>89.93</v>
          </cell>
          <cell r="S85">
            <v>93.53</v>
          </cell>
        </row>
        <row r="86">
          <cell r="A86" t="str">
            <v>1 A 01 653 00</v>
          </cell>
          <cell r="B86" t="str">
            <v>Usinagem para sub-base de concreto rolado</v>
          </cell>
          <cell r="E86" t="str">
            <v>m3</v>
          </cell>
          <cell r="G86">
            <v>52.54</v>
          </cell>
          <cell r="M86">
            <v>77.67</v>
          </cell>
          <cell r="O86">
            <v>78.349999999999994</v>
          </cell>
          <cell r="Q86">
            <v>77.7</v>
          </cell>
          <cell r="S86">
            <v>61.18</v>
          </cell>
        </row>
        <row r="87">
          <cell r="A87" t="str">
            <v>1 A 01 654 00</v>
          </cell>
          <cell r="B87" t="str">
            <v>Usinagem p/ sub-base de concr. de cimento portland</v>
          </cell>
          <cell r="E87" t="str">
            <v>m3</v>
          </cell>
          <cell r="G87">
            <v>71.38</v>
          </cell>
          <cell r="M87">
            <v>79.010000000000005</v>
          </cell>
          <cell r="O87">
            <v>80.790000000000006</v>
          </cell>
          <cell r="Q87">
            <v>78.150000000000006</v>
          </cell>
          <cell r="S87">
            <v>82.22</v>
          </cell>
        </row>
        <row r="88">
          <cell r="A88" t="str">
            <v>1 A 01 656 00</v>
          </cell>
          <cell r="B88" t="str">
            <v>Usinagem p/ conc. de cim. portland c/ forma desliz</v>
          </cell>
          <cell r="E88" t="str">
            <v>m3</v>
          </cell>
          <cell r="G88">
            <v>117.34</v>
          </cell>
          <cell r="M88">
            <v>197.42</v>
          </cell>
          <cell r="O88">
            <v>198.02</v>
          </cell>
          <cell r="Q88">
            <v>197.64</v>
          </cell>
          <cell r="S88">
            <v>135.16999999999999</v>
          </cell>
        </row>
        <row r="89">
          <cell r="A89" t="str">
            <v>1 A 01 657 00</v>
          </cell>
          <cell r="B89" t="str">
            <v>Usinagem p/ conc.cim. portland c/ equip. peq. por.</v>
          </cell>
          <cell r="E89" t="str">
            <v>m3</v>
          </cell>
          <cell r="G89">
            <v>184.24</v>
          </cell>
          <cell r="M89">
            <v>199.04</v>
          </cell>
          <cell r="O89">
            <v>204.65</v>
          </cell>
          <cell r="Q89">
            <v>195.7</v>
          </cell>
          <cell r="S89">
            <v>207.56</v>
          </cell>
        </row>
        <row r="90">
          <cell r="A90" t="str">
            <v>1 A 01 700 00</v>
          </cell>
          <cell r="B90" t="str">
            <v>Fabricação de peças pré mold. de conc. p/ pavim.</v>
          </cell>
          <cell r="E90" t="str">
            <v>m3</v>
          </cell>
          <cell r="G90">
            <v>178.97</v>
          </cell>
          <cell r="M90">
            <v>287.48</v>
          </cell>
          <cell r="O90">
            <v>287.92</v>
          </cell>
          <cell r="Q90">
            <v>287.33</v>
          </cell>
          <cell r="S90">
            <v>206.95</v>
          </cell>
        </row>
        <row r="91">
          <cell r="A91" t="str">
            <v>1 A 01 720 00</v>
          </cell>
          <cell r="B91" t="str">
            <v>Concreto fck=18MPa p/ pré-moldados (guarda-corpo)</v>
          </cell>
          <cell r="E91" t="str">
            <v>m3</v>
          </cell>
          <cell r="G91">
            <v>173.36</v>
          </cell>
          <cell r="M91">
            <v>189.28</v>
          </cell>
          <cell r="O91">
            <v>193.95</v>
          </cell>
          <cell r="Q91">
            <v>186.38</v>
          </cell>
          <cell r="S91">
            <v>196.11</v>
          </cell>
        </row>
        <row r="92">
          <cell r="A92" t="str">
            <v>1 A 01 720 01</v>
          </cell>
          <cell r="B92" t="str">
            <v>Guarda-corpo tipo GM, moldado no local</v>
          </cell>
          <cell r="E92" t="str">
            <v>m</v>
          </cell>
          <cell r="G92">
            <v>119.27</v>
          </cell>
          <cell r="M92">
            <v>132.01</v>
          </cell>
          <cell r="O92">
            <v>135.57</v>
          </cell>
          <cell r="Q92">
            <v>134.96</v>
          </cell>
          <cell r="S92">
            <v>137.24</v>
          </cell>
        </row>
        <row r="93">
          <cell r="A93" t="str">
            <v>1 A 01 720 02</v>
          </cell>
          <cell r="B93" t="str">
            <v>Fabricação de Guarda-corpo</v>
          </cell>
          <cell r="E93" t="str">
            <v>m</v>
          </cell>
          <cell r="G93">
            <v>20.95</v>
          </cell>
          <cell r="M93">
            <v>23.41</v>
          </cell>
          <cell r="O93">
            <v>24.2</v>
          </cell>
          <cell r="Q93">
            <v>23.89</v>
          </cell>
          <cell r="S93">
            <v>24.29</v>
          </cell>
        </row>
        <row r="94">
          <cell r="A94" t="str">
            <v>1 A 01 725 01</v>
          </cell>
          <cell r="B94" t="str">
            <v>Fabricação de balizador de concreto</v>
          </cell>
          <cell r="E94" t="str">
            <v>un</v>
          </cell>
          <cell r="G94">
            <v>6.6</v>
          </cell>
          <cell r="M94">
            <v>7.52</v>
          </cell>
          <cell r="O94">
            <v>7.61</v>
          </cell>
          <cell r="Q94">
            <v>7.51</v>
          </cell>
          <cell r="S94">
            <v>7.58</v>
          </cell>
        </row>
        <row r="95">
          <cell r="A95" t="str">
            <v>1 A 01 730 00</v>
          </cell>
          <cell r="B95" t="str">
            <v>Concreto fck=18MPa p/ pré moldados (mourões)</v>
          </cell>
          <cell r="E95" t="str">
            <v>m3</v>
          </cell>
          <cell r="G95">
            <v>138.57</v>
          </cell>
          <cell r="M95">
            <v>222.33</v>
          </cell>
          <cell r="O95">
            <v>222.81</v>
          </cell>
          <cell r="Q95">
            <v>222.23</v>
          </cell>
          <cell r="S95">
            <v>159.86000000000001</v>
          </cell>
        </row>
        <row r="96">
          <cell r="A96" t="str">
            <v>1 A 01 730 01</v>
          </cell>
          <cell r="B96" t="str">
            <v>Fabr. mourão de concr. esticador seção quad. 15cm</v>
          </cell>
          <cell r="E96" t="str">
            <v>un</v>
          </cell>
          <cell r="G96">
            <v>17.46</v>
          </cell>
          <cell r="M96">
            <v>23.06</v>
          </cell>
          <cell r="O96">
            <v>23.5</v>
          </cell>
          <cell r="Q96">
            <v>23.47</v>
          </cell>
          <cell r="S96">
            <v>20.38</v>
          </cell>
        </row>
        <row r="97">
          <cell r="A97" t="str">
            <v>1 A 01 730 02</v>
          </cell>
          <cell r="B97" t="str">
            <v>Fabr. mourão de concr esticador seção triang. 15cm</v>
          </cell>
          <cell r="E97" t="str">
            <v>un</v>
          </cell>
          <cell r="G97">
            <v>11.32</v>
          </cell>
          <cell r="M97">
            <v>14.48</v>
          </cell>
          <cell r="O97">
            <v>14.8</v>
          </cell>
          <cell r="Q97">
            <v>14.79</v>
          </cell>
          <cell r="S97">
            <v>13.24</v>
          </cell>
        </row>
        <row r="98">
          <cell r="A98" t="str">
            <v>1 A 01 735 01</v>
          </cell>
          <cell r="B98" t="str">
            <v>Fabr. mourão de concreto suporte seção quad. 11cm</v>
          </cell>
          <cell r="E98" t="str">
            <v>un</v>
          </cell>
          <cell r="G98">
            <v>12.46</v>
          </cell>
          <cell r="M98">
            <v>15.79</v>
          </cell>
          <cell r="O98">
            <v>16.170000000000002</v>
          </cell>
          <cell r="Q98">
            <v>16.149999999999999</v>
          </cell>
          <cell r="S98">
            <v>14.57</v>
          </cell>
        </row>
        <row r="99">
          <cell r="A99" t="str">
            <v>1 A 01 735 02</v>
          </cell>
          <cell r="B99" t="str">
            <v>Fabr. mourão de concr. suporte seção triang. 11cm</v>
          </cell>
          <cell r="E99" t="str">
            <v>un</v>
          </cell>
          <cell r="G99">
            <v>8.33</v>
          </cell>
          <cell r="M99">
            <v>10.29</v>
          </cell>
          <cell r="O99">
            <v>10.56</v>
          </cell>
          <cell r="Q99">
            <v>10.56</v>
          </cell>
          <cell r="S99">
            <v>9.76</v>
          </cell>
        </row>
        <row r="100">
          <cell r="A100" t="str">
            <v>1 A 01 739 01</v>
          </cell>
          <cell r="B100" t="str">
            <v>Confecção de tubos de concreto D=0,20m</v>
          </cell>
          <cell r="E100" t="str">
            <v>m</v>
          </cell>
          <cell r="G100">
            <v>8.16</v>
          </cell>
          <cell r="M100">
            <v>9.07</v>
          </cell>
          <cell r="O100">
            <v>9.2100000000000009</v>
          </cell>
          <cell r="Q100">
            <v>8.98</v>
          </cell>
          <cell r="S100">
            <v>9.27</v>
          </cell>
        </row>
        <row r="101">
          <cell r="A101" t="str">
            <v>1 A 01 740 01</v>
          </cell>
          <cell r="B101" t="str">
            <v>Confecção de tubos de concreto perfurado D=0,20m</v>
          </cell>
          <cell r="E101" t="str">
            <v>m</v>
          </cell>
          <cell r="G101">
            <v>8.35</v>
          </cell>
          <cell r="M101">
            <v>9.2899999999999991</v>
          </cell>
          <cell r="O101">
            <v>9.43</v>
          </cell>
          <cell r="Q101">
            <v>9.1999999999999993</v>
          </cell>
          <cell r="S101">
            <v>9.49</v>
          </cell>
        </row>
        <row r="102">
          <cell r="A102" t="str">
            <v>1 A 01 741 01</v>
          </cell>
          <cell r="B102" t="str">
            <v>Confecção de tubos de concreto poroso D=0,20m</v>
          </cell>
          <cell r="E102" t="str">
            <v>m</v>
          </cell>
          <cell r="G102">
            <v>8.25</v>
          </cell>
          <cell r="M102">
            <v>9.17</v>
          </cell>
          <cell r="O102">
            <v>9.31</v>
          </cell>
          <cell r="Q102">
            <v>9.08</v>
          </cell>
          <cell r="S102">
            <v>9.39</v>
          </cell>
        </row>
        <row r="103">
          <cell r="A103" t="str">
            <v>1 A 01 745 01</v>
          </cell>
          <cell r="B103" t="str">
            <v>Confecção de tubos de concreto D=0,30m</v>
          </cell>
          <cell r="E103" t="str">
            <v>m</v>
          </cell>
          <cell r="G103">
            <v>13.44</v>
          </cell>
          <cell r="M103">
            <v>14.91</v>
          </cell>
          <cell r="O103">
            <v>15.16</v>
          </cell>
          <cell r="Q103">
            <v>14.75</v>
          </cell>
          <cell r="S103">
            <v>15.29</v>
          </cell>
        </row>
        <row r="104">
          <cell r="A104" t="str">
            <v>1 A 01 746 01</v>
          </cell>
          <cell r="B104" t="str">
            <v>Confecção de tubos de concreto perfurado D=0,30m</v>
          </cell>
          <cell r="E104" t="str">
            <v>m</v>
          </cell>
          <cell r="G104">
            <v>13.63</v>
          </cell>
          <cell r="M104">
            <v>15.13</v>
          </cell>
          <cell r="O104">
            <v>15.38</v>
          </cell>
          <cell r="Q104">
            <v>14.97</v>
          </cell>
          <cell r="S104">
            <v>15.51</v>
          </cell>
        </row>
        <row r="105">
          <cell r="A105" t="str">
            <v>1 A 01 747 01</v>
          </cell>
          <cell r="B105" t="str">
            <v>Confecção de tubos de concreto poroso D=0,30m</v>
          </cell>
          <cell r="E105" t="str">
            <v>m</v>
          </cell>
          <cell r="G105">
            <v>13.61</v>
          </cell>
          <cell r="M105">
            <v>15.1</v>
          </cell>
          <cell r="O105">
            <v>15.36</v>
          </cell>
          <cell r="Q105">
            <v>14.94</v>
          </cell>
          <cell r="S105">
            <v>15.49</v>
          </cell>
        </row>
        <row r="106">
          <cell r="A106" t="str">
            <v>1 A 01 751 01</v>
          </cell>
          <cell r="B106" t="str">
            <v>Confecção de tubos de concreto D=0,40m</v>
          </cell>
          <cell r="E106" t="str">
            <v>m</v>
          </cell>
          <cell r="G106">
            <v>19.95</v>
          </cell>
          <cell r="M106">
            <v>22.13</v>
          </cell>
          <cell r="O106">
            <v>22.53</v>
          </cell>
          <cell r="Q106">
            <v>21.88</v>
          </cell>
          <cell r="S106">
            <v>22.72</v>
          </cell>
        </row>
        <row r="107">
          <cell r="A107" t="str">
            <v>1 A 01 752 01</v>
          </cell>
          <cell r="B107" t="str">
            <v>Confecção de tubos de concreto perfurado D=0,40m</v>
          </cell>
          <cell r="E107" t="str">
            <v>m</v>
          </cell>
          <cell r="G107">
            <v>20.14</v>
          </cell>
          <cell r="M107">
            <v>22.35</v>
          </cell>
          <cell r="O107">
            <v>22.75</v>
          </cell>
          <cell r="Q107">
            <v>22.1</v>
          </cell>
          <cell r="S107">
            <v>22.94</v>
          </cell>
        </row>
        <row r="108">
          <cell r="A108" t="str">
            <v>1 A 01 753 01</v>
          </cell>
          <cell r="B108" t="str">
            <v>Confecção de tubos de concreto poroso D=0,40m</v>
          </cell>
          <cell r="E108" t="str">
            <v>m</v>
          </cell>
          <cell r="G108">
            <v>20.22</v>
          </cell>
          <cell r="M108">
            <v>22.43</v>
          </cell>
          <cell r="O108">
            <v>22.84</v>
          </cell>
          <cell r="Q108">
            <v>22.18</v>
          </cell>
          <cell r="S108">
            <v>23.05</v>
          </cell>
        </row>
        <row r="109">
          <cell r="A109" t="str">
            <v>1 A 01 755 01</v>
          </cell>
          <cell r="B109" t="str">
            <v>Confecção de tubos de concreto armado D=0,60m CA-4</v>
          </cell>
          <cell r="E109" t="str">
            <v>m</v>
          </cell>
          <cell r="G109">
            <v>81.11</v>
          </cell>
          <cell r="M109">
            <v>87.4</v>
          </cell>
          <cell r="O109">
            <v>90.58</v>
          </cell>
          <cell r="Q109">
            <v>89.15</v>
          </cell>
          <cell r="S109">
            <v>90.81</v>
          </cell>
        </row>
        <row r="110">
          <cell r="A110" t="str">
            <v>1 A 01 760 01</v>
          </cell>
          <cell r="B110" t="str">
            <v>Confecção de tubos de concreto armado D=0,80m CA-4</v>
          </cell>
          <cell r="E110" t="str">
            <v>m</v>
          </cell>
          <cell r="G110">
            <v>124.25</v>
          </cell>
          <cell r="M110">
            <v>133.6</v>
          </cell>
          <cell r="O110">
            <v>138.6</v>
          </cell>
          <cell r="Q110">
            <v>136.25</v>
          </cell>
          <cell r="S110">
            <v>139.01</v>
          </cell>
        </row>
        <row r="111">
          <cell r="A111" t="str">
            <v>1 A 01 765 01</v>
          </cell>
          <cell r="B111" t="str">
            <v>Confecção de tubos de concreto armado D=1,00m CA-4</v>
          </cell>
          <cell r="E111" t="str">
            <v>m</v>
          </cell>
          <cell r="G111">
            <v>187.48</v>
          </cell>
          <cell r="M111">
            <v>201.38</v>
          </cell>
          <cell r="O111">
            <v>209.05</v>
          </cell>
          <cell r="Q111">
            <v>205.53</v>
          </cell>
          <cell r="S111">
            <v>209.64</v>
          </cell>
        </row>
        <row r="112">
          <cell r="A112" t="str">
            <v>1 A 01 770 01</v>
          </cell>
          <cell r="B112" t="str">
            <v>Confecção de tubos de concreto armado D=1,20m CA-4</v>
          </cell>
          <cell r="E112" t="str">
            <v>m</v>
          </cell>
          <cell r="G112">
            <v>260.77999999999997</v>
          </cell>
          <cell r="M112">
            <v>280.08999999999997</v>
          </cell>
          <cell r="O112">
            <v>290.89</v>
          </cell>
          <cell r="Q112">
            <v>286.31</v>
          </cell>
          <cell r="S112">
            <v>291.60000000000002</v>
          </cell>
        </row>
        <row r="113">
          <cell r="A113" t="str">
            <v>1 A 01 775 01</v>
          </cell>
          <cell r="B113" t="str">
            <v>Confecção de tubos de concreto armado D=1,50m CA-4</v>
          </cell>
          <cell r="E113" t="str">
            <v>m</v>
          </cell>
          <cell r="G113">
            <v>406.02</v>
          </cell>
          <cell r="M113">
            <v>435.61</v>
          </cell>
          <cell r="O113">
            <v>452.94</v>
          </cell>
          <cell r="Q113">
            <v>446.68</v>
          </cell>
          <cell r="S113">
            <v>453.7</v>
          </cell>
        </row>
        <row r="114">
          <cell r="A114" t="str">
            <v>1 A 01 780 01</v>
          </cell>
          <cell r="B114" t="str">
            <v>Obtenção de grama para replantio</v>
          </cell>
          <cell r="E114" t="str">
            <v>m2</v>
          </cell>
          <cell r="G114">
            <v>0.56000000000000005</v>
          </cell>
          <cell r="M114">
            <v>0.67</v>
          </cell>
          <cell r="O114">
            <v>0.67</v>
          </cell>
          <cell r="Q114">
            <v>0.66</v>
          </cell>
          <cell r="S114">
            <v>0.66</v>
          </cell>
        </row>
        <row r="115">
          <cell r="A115" t="str">
            <v>1 A 01 790 01</v>
          </cell>
          <cell r="B115" t="str">
            <v>Guia de madeira - 2,5 x 7,0 cm</v>
          </cell>
          <cell r="E115" t="str">
            <v>m</v>
          </cell>
          <cell r="G115">
            <v>0.9</v>
          </cell>
          <cell r="M115">
            <v>0.94</v>
          </cell>
          <cell r="O115">
            <v>0.94</v>
          </cell>
          <cell r="Q115">
            <v>0.94</v>
          </cell>
          <cell r="S115">
            <v>0.93</v>
          </cell>
        </row>
        <row r="116">
          <cell r="A116" t="str">
            <v>1 A 01 790 02</v>
          </cell>
          <cell r="B116" t="str">
            <v>Guia de madeira - 2,5 x 10,0 cm</v>
          </cell>
          <cell r="E116" t="str">
            <v>m</v>
          </cell>
          <cell r="G116">
            <v>1.1399999999999999</v>
          </cell>
          <cell r="M116">
            <v>1.19</v>
          </cell>
          <cell r="O116">
            <v>1.19</v>
          </cell>
          <cell r="Q116">
            <v>1.18</v>
          </cell>
          <cell r="S116">
            <v>1.18</v>
          </cell>
        </row>
        <row r="117">
          <cell r="A117" t="str">
            <v>1 A 01 800 01</v>
          </cell>
          <cell r="B117" t="str">
            <v>Chapa de aço 16 rec. para placa de sinalização</v>
          </cell>
          <cell r="E117" t="str">
            <v>m2</v>
          </cell>
          <cell r="G117">
            <v>12.31</v>
          </cell>
          <cell r="M117">
            <v>14.52</v>
          </cell>
          <cell r="O117">
            <v>14.12</v>
          </cell>
          <cell r="Q117">
            <v>14.12</v>
          </cell>
          <cell r="S117">
            <v>14.22</v>
          </cell>
        </row>
        <row r="118">
          <cell r="A118" t="str">
            <v>1 A 01 810 01</v>
          </cell>
          <cell r="B118" t="str">
            <v>Calha metálica semi-circular D=0,40 m</v>
          </cell>
          <cell r="E118" t="str">
            <v>m</v>
          </cell>
          <cell r="G118">
            <v>70.099999999999994</v>
          </cell>
          <cell r="M118">
            <v>84.66</v>
          </cell>
          <cell r="O118">
            <v>94.26</v>
          </cell>
          <cell r="Q118">
            <v>94.86</v>
          </cell>
          <cell r="S118">
            <v>94.86</v>
          </cell>
        </row>
        <row r="119">
          <cell r="A119" t="str">
            <v>1 A 01 850 01</v>
          </cell>
          <cell r="B119" t="str">
            <v>Confecção de placa de sinalização semi-refletiva</v>
          </cell>
          <cell r="E119" t="str">
            <v>m2</v>
          </cell>
          <cell r="G119">
            <v>108.17</v>
          </cell>
          <cell r="M119">
            <v>110.98</v>
          </cell>
          <cell r="O119">
            <v>111.28</v>
          </cell>
          <cell r="Q119">
            <v>113.27</v>
          </cell>
          <cell r="S119">
            <v>113.27</v>
          </cell>
        </row>
        <row r="120">
          <cell r="A120" t="str">
            <v>1 A 01 860 01</v>
          </cell>
          <cell r="B120" t="str">
            <v>Confecção de placa de sinalização tot. refletiva</v>
          </cell>
          <cell r="E120" t="str">
            <v>m2</v>
          </cell>
          <cell r="G120">
            <v>150.41</v>
          </cell>
          <cell r="M120">
            <v>154.43</v>
          </cell>
          <cell r="O120">
            <v>156.53</v>
          </cell>
          <cell r="Q120">
            <v>156.46</v>
          </cell>
          <cell r="S120">
            <v>156.46</v>
          </cell>
        </row>
        <row r="121">
          <cell r="A121" t="str">
            <v>1 A 01 870 01</v>
          </cell>
          <cell r="B121" t="str">
            <v>Confecção de suporte e travessa p/ placa de sinal.</v>
          </cell>
          <cell r="E121" t="str">
            <v>un</v>
          </cell>
          <cell r="G121">
            <v>17.41</v>
          </cell>
          <cell r="M121">
            <v>18.64</v>
          </cell>
          <cell r="O121">
            <v>18.64</v>
          </cell>
          <cell r="Q121">
            <v>19.48</v>
          </cell>
          <cell r="S121">
            <v>19.48</v>
          </cell>
        </row>
        <row r="122">
          <cell r="A122" t="str">
            <v>1 A 01 890 01</v>
          </cell>
          <cell r="B122" t="str">
            <v>Escavação manual em material de 1a categoria</v>
          </cell>
          <cell r="E122" t="str">
            <v>m3</v>
          </cell>
          <cell r="G122">
            <v>11.72</v>
          </cell>
          <cell r="M122">
            <v>14.07</v>
          </cell>
          <cell r="O122">
            <v>14.07</v>
          </cell>
          <cell r="Q122">
            <v>14.07</v>
          </cell>
          <cell r="S122">
            <v>14.07</v>
          </cell>
        </row>
        <row r="123">
          <cell r="A123" t="str">
            <v>1 A 01 891 01</v>
          </cell>
          <cell r="B123" t="str">
            <v>Escavação manual de vala em material de 1a cat.</v>
          </cell>
          <cell r="E123" t="str">
            <v>m3</v>
          </cell>
          <cell r="G123">
            <v>13.56</v>
          </cell>
          <cell r="M123">
            <v>16.27</v>
          </cell>
          <cell r="O123">
            <v>16.27</v>
          </cell>
          <cell r="Q123">
            <v>16.27</v>
          </cell>
          <cell r="S123">
            <v>16.27</v>
          </cell>
        </row>
        <row r="124">
          <cell r="A124" t="str">
            <v>1 A 01 892 01</v>
          </cell>
          <cell r="B124" t="str">
            <v>Escavação mecânica de vala em material de 1a cat.</v>
          </cell>
          <cell r="E124" t="str">
            <v>m3</v>
          </cell>
          <cell r="G124">
            <v>2.39</v>
          </cell>
          <cell r="M124">
            <v>2.74</v>
          </cell>
          <cell r="O124">
            <v>2.74</v>
          </cell>
          <cell r="Q124">
            <v>2.67</v>
          </cell>
          <cell r="S124">
            <v>2.67</v>
          </cell>
        </row>
        <row r="125">
          <cell r="A125" t="str">
            <v>1 A 01 893 01</v>
          </cell>
          <cell r="B125" t="str">
            <v>Compactação manual</v>
          </cell>
          <cell r="E125" t="str">
            <v>m3</v>
          </cell>
          <cell r="G125">
            <v>6.36</v>
          </cell>
          <cell r="M125">
            <v>7.11</v>
          </cell>
          <cell r="O125">
            <v>7.11</v>
          </cell>
          <cell r="Q125">
            <v>7.07</v>
          </cell>
          <cell r="S125">
            <v>7.07</v>
          </cell>
        </row>
        <row r="126">
          <cell r="A126" t="str">
            <v>1 A 01 894 01</v>
          </cell>
          <cell r="B126" t="str">
            <v>Lastro de brita</v>
          </cell>
          <cell r="E126" t="str">
            <v>m3</v>
          </cell>
          <cell r="G126">
            <v>20.95</v>
          </cell>
          <cell r="M126">
            <v>23.71</v>
          </cell>
          <cell r="O126">
            <v>24.14</v>
          </cell>
          <cell r="Q126">
            <v>23.67</v>
          </cell>
          <cell r="S126">
            <v>24.78</v>
          </cell>
        </row>
        <row r="127">
          <cell r="A127" t="str">
            <v>1 A 99 001 00</v>
          </cell>
          <cell r="B127" t="str">
            <v>Mistura areia-asfalto usinada a frio</v>
          </cell>
          <cell r="E127" t="str">
            <v>m3</v>
          </cell>
          <cell r="G127">
            <v>0</v>
          </cell>
          <cell r="M127">
            <v>0</v>
          </cell>
          <cell r="O127">
            <v>0</v>
          </cell>
          <cell r="Q127">
            <v>0</v>
          </cell>
          <cell r="S127">
            <v>0</v>
          </cell>
        </row>
        <row r="128">
          <cell r="A128" t="str">
            <v>1 A 99 002 00</v>
          </cell>
          <cell r="B128" t="str">
            <v>Mistura areia-asfalto usinada a quente</v>
          </cell>
          <cell r="E128" t="str">
            <v>m3</v>
          </cell>
          <cell r="G128">
            <v>0</v>
          </cell>
          <cell r="M128">
            <v>0</v>
          </cell>
          <cell r="O128">
            <v>0</v>
          </cell>
          <cell r="Q128">
            <v>0</v>
          </cell>
          <cell r="S128">
            <v>0</v>
          </cell>
        </row>
        <row r="129">
          <cell r="A129" t="str">
            <v>1 A 99 003 00</v>
          </cell>
          <cell r="B129" t="str">
            <v>Mistura betuminosa usinada a frio</v>
          </cell>
          <cell r="E129" t="str">
            <v>m3</v>
          </cell>
          <cell r="G129">
            <v>0</v>
          </cell>
          <cell r="M129">
            <v>0</v>
          </cell>
          <cell r="O129">
            <v>0</v>
          </cell>
          <cell r="Q129">
            <v>0</v>
          </cell>
          <cell r="S129">
            <v>0</v>
          </cell>
        </row>
        <row r="130">
          <cell r="A130" t="str">
            <v>1 A 99 004 00</v>
          </cell>
          <cell r="B130" t="str">
            <v>Mistura betuminosa usinada a quente</v>
          </cell>
          <cell r="E130" t="str">
            <v>m3</v>
          </cell>
          <cell r="G130">
            <v>0</v>
          </cell>
          <cell r="M130">
            <v>0</v>
          </cell>
          <cell r="O130">
            <v>0</v>
          </cell>
          <cell r="Q130">
            <v>0</v>
          </cell>
          <cell r="S130">
            <v>0</v>
          </cell>
        </row>
        <row r="131">
          <cell r="A131" t="str">
            <v>1 A 99 005 00</v>
          </cell>
          <cell r="B131" t="str">
            <v>Mistura betuminosa</v>
          </cell>
          <cell r="E131" t="str">
            <v>m3</v>
          </cell>
          <cell r="G131">
            <v>0</v>
          </cell>
          <cell r="M131">
            <v>0</v>
          </cell>
          <cell r="O131">
            <v>0</v>
          </cell>
          <cell r="Q131">
            <v>0</v>
          </cell>
          <cell r="S131">
            <v>0</v>
          </cell>
        </row>
        <row r="132">
          <cell r="A132" t="str">
            <v>1 B 00 301 00</v>
          </cell>
          <cell r="B132" t="str">
            <v>Alvenaria de pedra argamassada</v>
          </cell>
          <cell r="E132" t="str">
            <v>m3</v>
          </cell>
          <cell r="G132">
            <v>92.71</v>
          </cell>
          <cell r="M132">
            <v>102.93</v>
          </cell>
          <cell r="O132">
            <v>105.07</v>
          </cell>
          <cell r="Q132">
            <v>101.78</v>
          </cell>
          <cell r="S132">
            <v>106.24</v>
          </cell>
        </row>
        <row r="133">
          <cell r="A133" t="str">
            <v>1 B 00 902 01</v>
          </cell>
          <cell r="B133" t="str">
            <v>Alvenaria de tijolos</v>
          </cell>
          <cell r="E133" t="str">
            <v>m2</v>
          </cell>
          <cell r="G133">
            <v>20.100000000000001</v>
          </cell>
          <cell r="M133">
            <v>24.92</v>
          </cell>
          <cell r="O133">
            <v>25</v>
          </cell>
          <cell r="Q133">
            <v>24.88</v>
          </cell>
          <cell r="S133">
            <v>25.03</v>
          </cell>
        </row>
        <row r="134">
          <cell r="A134" t="str">
            <v>1 B 00 903 01</v>
          </cell>
          <cell r="B134" t="str">
            <v>Dentes para bueiros duplos D=1,00 m</v>
          </cell>
          <cell r="E134" t="str">
            <v>und</v>
          </cell>
          <cell r="G134">
            <v>70.02</v>
          </cell>
          <cell r="M134">
            <v>77.59</v>
          </cell>
          <cell r="O134">
            <v>79.489999999999995</v>
          </cell>
          <cell r="Q134">
            <v>77.239999999999995</v>
          </cell>
          <cell r="S134">
            <v>80.22</v>
          </cell>
        </row>
        <row r="135">
          <cell r="A135" t="str">
            <v>1 B 00 904 01</v>
          </cell>
          <cell r="B135" t="str">
            <v>Dentes para bueiros duplos D=1,20 m</v>
          </cell>
          <cell r="E135" t="str">
            <v>und</v>
          </cell>
          <cell r="G135">
            <v>79.25</v>
          </cell>
          <cell r="M135">
            <v>87.74</v>
          </cell>
          <cell r="O135">
            <v>89.9</v>
          </cell>
          <cell r="Q135">
            <v>87.31</v>
          </cell>
          <cell r="S135">
            <v>90.74</v>
          </cell>
        </row>
        <row r="136">
          <cell r="A136" t="str">
            <v>1 B 00 905 01</v>
          </cell>
          <cell r="B136" t="str">
            <v>Dentes para bueiros duplos D=1,50 m</v>
          </cell>
          <cell r="E136" t="str">
            <v>und</v>
          </cell>
          <cell r="G136">
            <v>97.77</v>
          </cell>
          <cell r="M136">
            <v>108.36</v>
          </cell>
          <cell r="O136">
            <v>111.04</v>
          </cell>
          <cell r="Q136">
            <v>107.95</v>
          </cell>
          <cell r="S136">
            <v>112.05</v>
          </cell>
        </row>
        <row r="137">
          <cell r="A137" t="str">
            <v>1 B 00 906 01</v>
          </cell>
          <cell r="B137" t="str">
            <v>Dentes para bueiros simples D=0,60 m</v>
          </cell>
          <cell r="E137" t="str">
            <v>und</v>
          </cell>
          <cell r="G137">
            <v>23.61</v>
          </cell>
          <cell r="M137">
            <v>26.19</v>
          </cell>
          <cell r="O137">
            <v>26.82</v>
          </cell>
          <cell r="Q137">
            <v>26.07</v>
          </cell>
          <cell r="S137">
            <v>27.07</v>
          </cell>
        </row>
        <row r="138">
          <cell r="A138" t="str">
            <v>1 B 00 907 01</v>
          </cell>
          <cell r="B138" t="str">
            <v>Dentes para bueiros simples D=0,80 m</v>
          </cell>
          <cell r="E138" t="str">
            <v>und</v>
          </cell>
          <cell r="G138">
            <v>29.4</v>
          </cell>
          <cell r="M138">
            <v>32.56</v>
          </cell>
          <cell r="O138">
            <v>33.369999999999997</v>
          </cell>
          <cell r="Q138">
            <v>32.44</v>
          </cell>
          <cell r="S138">
            <v>33.68</v>
          </cell>
        </row>
        <row r="139">
          <cell r="A139" t="str">
            <v>1 B 00 908 01</v>
          </cell>
          <cell r="B139" t="str">
            <v>Dentes para bueiros simples D=1,00 m</v>
          </cell>
          <cell r="E139" t="str">
            <v>und</v>
          </cell>
          <cell r="G139">
            <v>34.950000000000003</v>
          </cell>
          <cell r="M139">
            <v>38.72</v>
          </cell>
          <cell r="O139">
            <v>39.67</v>
          </cell>
          <cell r="Q139">
            <v>38.549999999999997</v>
          </cell>
          <cell r="S139">
            <v>40.04</v>
          </cell>
        </row>
        <row r="140">
          <cell r="A140" t="str">
            <v>1 B 00 909 01</v>
          </cell>
          <cell r="B140" t="str">
            <v>Dentes para bueiros simples D=1,20 m</v>
          </cell>
          <cell r="E140" t="str">
            <v>und</v>
          </cell>
          <cell r="G140">
            <v>39.68</v>
          </cell>
          <cell r="M140">
            <v>43.93</v>
          </cell>
          <cell r="O140">
            <v>45.01</v>
          </cell>
          <cell r="Q140">
            <v>43.72</v>
          </cell>
          <cell r="S140">
            <v>45.43</v>
          </cell>
        </row>
        <row r="141">
          <cell r="A141" t="str">
            <v>1 B 00 910 01</v>
          </cell>
          <cell r="B141" t="str">
            <v>Dentes para bueiros simples D=1,50 m</v>
          </cell>
          <cell r="E141" t="str">
            <v>und</v>
          </cell>
          <cell r="G141">
            <v>50.3</v>
          </cell>
          <cell r="M141">
            <v>55.77</v>
          </cell>
          <cell r="O141">
            <v>57.18</v>
          </cell>
          <cell r="Q141">
            <v>55.64</v>
          </cell>
          <cell r="S141">
            <v>57.69</v>
          </cell>
        </row>
        <row r="142">
          <cell r="A142" t="str">
            <v>1 B 00 911 01</v>
          </cell>
          <cell r="B142" t="str">
            <v>Dentes para bueiros triplos D=1,00 m</v>
          </cell>
          <cell r="E142" t="str">
            <v>und</v>
          </cell>
          <cell r="G142">
            <v>102.63</v>
          </cell>
          <cell r="M142">
            <v>113.7</v>
          </cell>
          <cell r="O142">
            <v>116.43</v>
          </cell>
          <cell r="Q142">
            <v>113.06</v>
          </cell>
          <cell r="S142">
            <v>117.52</v>
          </cell>
        </row>
        <row r="143">
          <cell r="A143" t="str">
            <v>1 B 00 912 01</v>
          </cell>
          <cell r="B143" t="str">
            <v>Dentes para bueiros triplos D=1,20 m</v>
          </cell>
          <cell r="E143" t="str">
            <v>und</v>
          </cell>
          <cell r="G143">
            <v>118.94</v>
          </cell>
          <cell r="M143">
            <v>131.68</v>
          </cell>
          <cell r="O143">
            <v>134.91999999999999</v>
          </cell>
          <cell r="Q143">
            <v>131.03</v>
          </cell>
          <cell r="S143">
            <v>136.18</v>
          </cell>
        </row>
        <row r="144">
          <cell r="A144" t="str">
            <v>1 B 00 913 01</v>
          </cell>
          <cell r="B144" t="str">
            <v>Dentes para bueiros triplos D=1,50 m</v>
          </cell>
          <cell r="E144" t="str">
            <v>und</v>
          </cell>
          <cell r="G144">
            <v>144.85</v>
          </cell>
          <cell r="M144">
            <v>160.5</v>
          </cell>
          <cell r="O144">
            <v>164.46</v>
          </cell>
          <cell r="Q144">
            <v>159.82</v>
          </cell>
          <cell r="S144">
            <v>165.96</v>
          </cell>
        </row>
        <row r="145">
          <cell r="A145" t="str">
            <v>1 B 00 999 06</v>
          </cell>
          <cell r="B145" t="str">
            <v>Solo local / selo de argila apiloado</v>
          </cell>
          <cell r="E145" t="str">
            <v>m3</v>
          </cell>
          <cell r="G145">
            <v>6.35</v>
          </cell>
          <cell r="M145">
            <v>7.62</v>
          </cell>
          <cell r="O145">
            <v>7.62</v>
          </cell>
          <cell r="Q145">
            <v>7.62</v>
          </cell>
          <cell r="S145">
            <v>7.62</v>
          </cell>
        </row>
        <row r="146">
          <cell r="A146" t="str">
            <v>1 B 02 702 00</v>
          </cell>
          <cell r="B146" t="str">
            <v>Limp. e enchim. junta pav. concr. (const e rest)</v>
          </cell>
          <cell r="E146" t="str">
            <v>m</v>
          </cell>
          <cell r="G146">
            <v>2.17</v>
          </cell>
          <cell r="M146">
            <v>2.11</v>
          </cell>
          <cell r="O146">
            <v>1.99</v>
          </cell>
          <cell r="Q146">
            <v>1.89</v>
          </cell>
          <cell r="S146">
            <v>1.9</v>
          </cell>
        </row>
        <row r="147">
          <cell r="B147" t="str">
            <v>Construção</v>
          </cell>
        </row>
        <row r="148">
          <cell r="A148" t="str">
            <v>2 S 01 000 00</v>
          </cell>
          <cell r="B148" t="str">
            <v>Desm. dest. limpeza áreas c/arv. diam. até 0,15 m</v>
          </cell>
          <cell r="E148" t="str">
            <v>m2</v>
          </cell>
          <cell r="G148">
            <v>0.19</v>
          </cell>
          <cell r="M148">
            <v>0.2</v>
          </cell>
          <cell r="O148">
            <v>0.21</v>
          </cell>
          <cell r="Q148">
            <v>0.21</v>
          </cell>
          <cell r="S148">
            <v>0.21</v>
          </cell>
        </row>
        <row r="149">
          <cell r="A149" t="str">
            <v>2 S 01 010 00</v>
          </cell>
          <cell r="B149" t="str">
            <v>Destocamento de árvores D=0,15 a 0,30 m</v>
          </cell>
          <cell r="E149" t="str">
            <v>und</v>
          </cell>
          <cell r="G149">
            <v>18.46</v>
          </cell>
          <cell r="M149">
            <v>19.72</v>
          </cell>
          <cell r="O149">
            <v>21.1</v>
          </cell>
          <cell r="Q149">
            <v>20.57</v>
          </cell>
          <cell r="S149">
            <v>20.57</v>
          </cell>
        </row>
        <row r="150">
          <cell r="A150" t="str">
            <v>2 S 01 012 00</v>
          </cell>
          <cell r="B150" t="str">
            <v>Destocamento de árvores c/diâm. &gt; 0,30 m</v>
          </cell>
          <cell r="E150" t="str">
            <v>und</v>
          </cell>
          <cell r="G150">
            <v>46.15</v>
          </cell>
          <cell r="M150">
            <v>49.3</v>
          </cell>
          <cell r="O150">
            <v>52.76</v>
          </cell>
          <cell r="Q150">
            <v>51.43</v>
          </cell>
          <cell r="S150">
            <v>51.43</v>
          </cell>
        </row>
        <row r="151">
          <cell r="A151" t="str">
            <v>2 S 01 100 01</v>
          </cell>
          <cell r="B151" t="str">
            <v>Esc. carga transp. mat 1ª cat DMT 50 m</v>
          </cell>
          <cell r="E151" t="str">
            <v>m3</v>
          </cell>
          <cell r="G151">
            <v>0.98</v>
          </cell>
          <cell r="M151">
            <v>1.04</v>
          </cell>
          <cell r="O151">
            <v>1.1200000000000001</v>
          </cell>
          <cell r="Q151">
            <v>1.0900000000000001</v>
          </cell>
          <cell r="S151">
            <v>1.0900000000000001</v>
          </cell>
        </row>
        <row r="152">
          <cell r="A152" t="str">
            <v>2 S 01 100 02</v>
          </cell>
          <cell r="B152" t="str">
            <v>Esc. carga transp. mat 1ª cat DMT 50 a 200m c/m</v>
          </cell>
          <cell r="E152" t="str">
            <v>m3</v>
          </cell>
          <cell r="G152">
            <v>2.8</v>
          </cell>
          <cell r="M152">
            <v>3.42</v>
          </cell>
          <cell r="O152">
            <v>3.48</v>
          </cell>
          <cell r="Q152">
            <v>3.4</v>
          </cell>
          <cell r="S152">
            <v>3.4</v>
          </cell>
        </row>
        <row r="153">
          <cell r="A153" t="str">
            <v>2 S 01 100 03</v>
          </cell>
          <cell r="B153" t="str">
            <v>Esc. carga transp. mat 1ª cat DMT 200 a 400m c/m</v>
          </cell>
          <cell r="E153" t="str">
            <v>m3</v>
          </cell>
          <cell r="G153">
            <v>3.38</v>
          </cell>
          <cell r="M153">
            <v>4.16</v>
          </cell>
          <cell r="O153">
            <v>4.2300000000000004</v>
          </cell>
          <cell r="Q153">
            <v>4.12</v>
          </cell>
          <cell r="S153">
            <v>4.12</v>
          </cell>
        </row>
        <row r="154">
          <cell r="A154" t="str">
            <v>2 S 01 100 04</v>
          </cell>
          <cell r="B154" t="str">
            <v>Esc. carga transp. mat 1ª cat DMT 400 a 600m c/m</v>
          </cell>
          <cell r="E154" t="str">
            <v>m3</v>
          </cell>
          <cell r="G154">
            <v>3.99</v>
          </cell>
          <cell r="M154">
            <v>4.95</v>
          </cell>
          <cell r="O154">
            <v>5.0199999999999996</v>
          </cell>
          <cell r="Q154">
            <v>4.8899999999999997</v>
          </cell>
          <cell r="S154">
            <v>4.8899999999999997</v>
          </cell>
        </row>
        <row r="155">
          <cell r="A155" t="str">
            <v>2 S 01 100 05</v>
          </cell>
          <cell r="B155" t="str">
            <v>Esc. carga transp. mat 1ª cat DMT 600 a 800m c/m</v>
          </cell>
          <cell r="E155" t="str">
            <v>m3</v>
          </cell>
          <cell r="G155">
            <v>4.53</v>
          </cell>
          <cell r="M155">
            <v>5.65</v>
          </cell>
          <cell r="O155">
            <v>5.72</v>
          </cell>
          <cell r="Q155">
            <v>5.57</v>
          </cell>
          <cell r="S155">
            <v>5.57</v>
          </cell>
        </row>
        <row r="156">
          <cell r="A156" t="str">
            <v>2 S 01 100 06</v>
          </cell>
          <cell r="B156" t="str">
            <v>Esc. carga transp. mat 1ª cat DMT 800 a 1000m c/m</v>
          </cell>
          <cell r="E156" t="str">
            <v>m3</v>
          </cell>
          <cell r="G156">
            <v>5.21</v>
          </cell>
          <cell r="M156">
            <v>6.52</v>
          </cell>
          <cell r="O156">
            <v>6.59</v>
          </cell>
          <cell r="Q156">
            <v>6.42</v>
          </cell>
          <cell r="S156">
            <v>6.42</v>
          </cell>
        </row>
        <row r="157">
          <cell r="A157" t="str">
            <v>2 S 01 100 07</v>
          </cell>
          <cell r="B157" t="str">
            <v>Esc. carga transp. mat 1ª cat DMT 1000 a 1200m c/m</v>
          </cell>
          <cell r="E157" t="str">
            <v>m3</v>
          </cell>
          <cell r="G157">
            <v>5.92</v>
          </cell>
          <cell r="M157">
            <v>7.44</v>
          </cell>
          <cell r="O157">
            <v>7.51</v>
          </cell>
          <cell r="Q157">
            <v>7.32</v>
          </cell>
          <cell r="S157">
            <v>7.32</v>
          </cell>
        </row>
        <row r="158">
          <cell r="A158" t="str">
            <v>2 S 01 100 08</v>
          </cell>
          <cell r="B158" t="str">
            <v>Esc. carga transp. mat 1ª cat DMT 1200 a 1400m c/m</v>
          </cell>
          <cell r="E158" t="str">
            <v>m3</v>
          </cell>
          <cell r="G158">
            <v>6.58</v>
          </cell>
          <cell r="M158">
            <v>8.2899999999999991</v>
          </cell>
          <cell r="O158">
            <v>8.36</v>
          </cell>
          <cell r="Q158">
            <v>8.14</v>
          </cell>
          <cell r="S158">
            <v>8.14</v>
          </cell>
        </row>
        <row r="159">
          <cell r="A159" t="str">
            <v>2 S 01 100 09</v>
          </cell>
          <cell r="B159" t="str">
            <v>Esc. carga tr. mat 1ª c. DMT 50 a 200m c/carreg</v>
          </cell>
          <cell r="E159" t="str">
            <v>m3</v>
          </cell>
          <cell r="G159">
            <v>3.17</v>
          </cell>
          <cell r="M159">
            <v>3.46</v>
          </cell>
          <cell r="O159">
            <v>3.63</v>
          </cell>
          <cell r="Q159">
            <v>3.53</v>
          </cell>
          <cell r="S159">
            <v>3.53</v>
          </cell>
        </row>
        <row r="160">
          <cell r="A160" t="str">
            <v>2 S 01 100 10</v>
          </cell>
          <cell r="B160" t="str">
            <v>Esc. carga tr. mat 1ª c. DMT 200 a 400m c/carreg</v>
          </cell>
          <cell r="E160" t="str">
            <v>m3</v>
          </cell>
          <cell r="G160">
            <v>3.43</v>
          </cell>
          <cell r="M160">
            <v>3.74</v>
          </cell>
          <cell r="O160">
            <v>3.91</v>
          </cell>
          <cell r="Q160">
            <v>3.8</v>
          </cell>
          <cell r="S160">
            <v>3.8</v>
          </cell>
        </row>
        <row r="161">
          <cell r="A161" t="str">
            <v>2 S 01 100 11</v>
          </cell>
          <cell r="B161" t="str">
            <v>Esc. carga tr. mat 1ª c. DMT 400 a 600m c/carreg</v>
          </cell>
          <cell r="E161" t="str">
            <v>m3</v>
          </cell>
          <cell r="G161">
            <v>3.61</v>
          </cell>
          <cell r="M161">
            <v>3.94</v>
          </cell>
          <cell r="O161">
            <v>4.1100000000000003</v>
          </cell>
          <cell r="Q161">
            <v>3.99</v>
          </cell>
          <cell r="S161">
            <v>3.99</v>
          </cell>
        </row>
        <row r="162">
          <cell r="A162" t="str">
            <v>2 S 01 100 12</v>
          </cell>
          <cell r="B162" t="str">
            <v>Esc. carga tr. mat 1ª c. DMT 600 a 800m c/carreg</v>
          </cell>
          <cell r="E162" t="str">
            <v>m3</v>
          </cell>
          <cell r="G162">
            <v>3.94</v>
          </cell>
          <cell r="M162">
            <v>4.29</v>
          </cell>
          <cell r="O162">
            <v>4.47</v>
          </cell>
          <cell r="Q162">
            <v>4.33</v>
          </cell>
          <cell r="S162">
            <v>4.33</v>
          </cell>
        </row>
        <row r="163">
          <cell r="A163" t="str">
            <v>2 S 01 100 13</v>
          </cell>
          <cell r="B163" t="str">
            <v>Esc. carga tr. mat 1ª c. DMT 800 a 1000m c/carreg</v>
          </cell>
          <cell r="E163" t="str">
            <v>m3</v>
          </cell>
          <cell r="G163">
            <v>4.13</v>
          </cell>
          <cell r="M163">
            <v>4.5</v>
          </cell>
          <cell r="O163">
            <v>4.68</v>
          </cell>
          <cell r="Q163">
            <v>4.54</v>
          </cell>
          <cell r="S163">
            <v>4.54</v>
          </cell>
        </row>
        <row r="164">
          <cell r="A164" t="str">
            <v>2 S 01 100 14</v>
          </cell>
          <cell r="B164" t="str">
            <v>Esc. carga tr. mat 1ª c. DMT 1000 a 1200m c/carreg</v>
          </cell>
          <cell r="E164" t="str">
            <v>m3</v>
          </cell>
          <cell r="G164">
            <v>4.3899999999999997</v>
          </cell>
          <cell r="M164">
            <v>4.79</v>
          </cell>
          <cell r="O164">
            <v>4.97</v>
          </cell>
          <cell r="Q164">
            <v>4.8099999999999996</v>
          </cell>
          <cell r="S164">
            <v>4.8099999999999996</v>
          </cell>
        </row>
        <row r="165">
          <cell r="A165" t="str">
            <v>2 S 01 100 15</v>
          </cell>
          <cell r="B165" t="str">
            <v>Esc. carga tr. mat 1ª c. DMT 1200 a 1400m c/carreg</v>
          </cell>
          <cell r="E165" t="str">
            <v>m3</v>
          </cell>
          <cell r="G165">
            <v>4.5599999999999996</v>
          </cell>
          <cell r="M165">
            <v>4.96</v>
          </cell>
          <cell r="O165">
            <v>5.14</v>
          </cell>
          <cell r="Q165">
            <v>4.9800000000000004</v>
          </cell>
          <cell r="S165">
            <v>4.9800000000000004</v>
          </cell>
        </row>
        <row r="166">
          <cell r="A166" t="str">
            <v>2 S 01 100 16</v>
          </cell>
          <cell r="B166" t="str">
            <v>Esc. carga tr. mat 1ª c. DMT 1400 a 1600m c/carreg</v>
          </cell>
          <cell r="E166" t="str">
            <v>m3</v>
          </cell>
          <cell r="G166">
            <v>4.71</v>
          </cell>
          <cell r="M166">
            <v>5.13</v>
          </cell>
          <cell r="O166">
            <v>5.31</v>
          </cell>
          <cell r="Q166">
            <v>5.14</v>
          </cell>
          <cell r="S166">
            <v>5.14</v>
          </cell>
        </row>
        <row r="167">
          <cell r="A167" t="str">
            <v>2 S 01 100 17</v>
          </cell>
          <cell r="B167" t="str">
            <v>Esc. carga tr. mat 1ª c. DMT 1600 a 1800m c/carreg</v>
          </cell>
          <cell r="E167" t="str">
            <v>m3</v>
          </cell>
          <cell r="G167">
            <v>4.83</v>
          </cell>
          <cell r="M167">
            <v>5.26</v>
          </cell>
          <cell r="O167">
            <v>5.44</v>
          </cell>
          <cell r="Q167">
            <v>5.27</v>
          </cell>
          <cell r="S167">
            <v>5.27</v>
          </cell>
        </row>
        <row r="168">
          <cell r="A168" t="str">
            <v>2 S 01 100 18</v>
          </cell>
          <cell r="B168" t="str">
            <v>Esc. carga tr. mat 1ª c. DMT 1800 a 2000m c/carreg</v>
          </cell>
          <cell r="E168" t="str">
            <v>m3</v>
          </cell>
          <cell r="G168">
            <v>5.09</v>
          </cell>
          <cell r="M168">
            <v>5.54</v>
          </cell>
          <cell r="O168">
            <v>5.72</v>
          </cell>
          <cell r="Q168">
            <v>5.54</v>
          </cell>
          <cell r="S168">
            <v>5.54</v>
          </cell>
        </row>
        <row r="169">
          <cell r="A169" t="str">
            <v>2 S 01 100 19</v>
          </cell>
          <cell r="B169" t="str">
            <v>Esc. carga tr. mat 1ª c. DMT 2000 a 3000m c/carreg</v>
          </cell>
          <cell r="E169" t="str">
            <v>m3</v>
          </cell>
          <cell r="G169">
            <v>5.72</v>
          </cell>
          <cell r="M169">
            <v>6.23</v>
          </cell>
          <cell r="O169">
            <v>6.42</v>
          </cell>
          <cell r="Q169">
            <v>6.21</v>
          </cell>
          <cell r="S169">
            <v>6.21</v>
          </cell>
        </row>
        <row r="170">
          <cell r="A170" t="str">
            <v>2 S 01 100 20</v>
          </cell>
          <cell r="B170" t="str">
            <v>Esc. carga tr. mat 1ª c. DMT 3000 a 5000m c/carreg</v>
          </cell>
          <cell r="E170" t="str">
            <v>m3</v>
          </cell>
          <cell r="G170">
            <v>7.5</v>
          </cell>
          <cell r="M170">
            <v>8.15</v>
          </cell>
          <cell r="O170">
            <v>8.36</v>
          </cell>
          <cell r="Q170">
            <v>8.08</v>
          </cell>
          <cell r="S170">
            <v>8.08</v>
          </cell>
        </row>
        <row r="171">
          <cell r="A171" t="str">
            <v>2 S 01 100 21</v>
          </cell>
          <cell r="B171" t="str">
            <v>Escavação carga transp. manual mat.1a cat. DT=20m</v>
          </cell>
          <cell r="E171" t="str">
            <v>m3</v>
          </cell>
          <cell r="G171">
            <v>13.02</v>
          </cell>
          <cell r="M171">
            <v>15.59</v>
          </cell>
          <cell r="O171">
            <v>15.59</v>
          </cell>
          <cell r="Q171">
            <v>15.59</v>
          </cell>
          <cell r="S171">
            <v>15.59</v>
          </cell>
        </row>
        <row r="172">
          <cell r="A172" t="str">
            <v>2 S 01 100 22</v>
          </cell>
          <cell r="B172" t="str">
            <v>Esc. carga transp. mat 1ª cat DMT 50 a 200m c/e</v>
          </cell>
          <cell r="E172" t="str">
            <v>m3</v>
          </cell>
          <cell r="G172">
            <v>3.36</v>
          </cell>
          <cell r="M172">
            <v>3.51</v>
          </cell>
          <cell r="O172">
            <v>3.51</v>
          </cell>
          <cell r="Q172">
            <v>3.02</v>
          </cell>
          <cell r="S172">
            <v>3.02</v>
          </cell>
        </row>
        <row r="173">
          <cell r="A173" t="str">
            <v>2 S 01 100 23</v>
          </cell>
          <cell r="B173" t="str">
            <v>Esc. carga transp. mat 1ª cat DMT 200 a 400m c/e</v>
          </cell>
          <cell r="E173" t="str">
            <v>m3</v>
          </cell>
          <cell r="G173">
            <v>3.67</v>
          </cell>
          <cell r="M173">
            <v>3.85</v>
          </cell>
          <cell r="O173">
            <v>3.86</v>
          </cell>
          <cell r="Q173">
            <v>3.36</v>
          </cell>
          <cell r="S173">
            <v>3.36</v>
          </cell>
        </row>
        <row r="174">
          <cell r="A174" t="str">
            <v>2 S 01 100 24</v>
          </cell>
          <cell r="B174" t="str">
            <v>Esc. carga transp. mat 1ª cat DMT 400 a 600m c/e</v>
          </cell>
          <cell r="E174" t="str">
            <v>m3</v>
          </cell>
          <cell r="G174">
            <v>3.86</v>
          </cell>
          <cell r="M174">
            <v>4.05</v>
          </cell>
          <cell r="O174">
            <v>4.0599999999999996</v>
          </cell>
          <cell r="Q174">
            <v>3.55</v>
          </cell>
          <cell r="S174">
            <v>3.55</v>
          </cell>
        </row>
        <row r="175">
          <cell r="A175" t="str">
            <v>2 S 01 100 25</v>
          </cell>
          <cell r="B175" t="str">
            <v>Esc. carga transp. mat 1ª cat DMT 600 a 800m c/e</v>
          </cell>
          <cell r="E175" t="str">
            <v>m3</v>
          </cell>
          <cell r="G175">
            <v>4.1399999999999997</v>
          </cell>
          <cell r="M175">
            <v>4.3499999999999996</v>
          </cell>
          <cell r="O175">
            <v>4.3600000000000003</v>
          </cell>
          <cell r="Q175">
            <v>3.84</v>
          </cell>
          <cell r="S175">
            <v>3.84</v>
          </cell>
        </row>
        <row r="176">
          <cell r="A176" t="str">
            <v>2 S 01 100 26</v>
          </cell>
          <cell r="B176" t="str">
            <v>Esc. carga transp. mat 1ª cat DMT 800 a 1000m c/e</v>
          </cell>
          <cell r="E176" t="str">
            <v>m3</v>
          </cell>
          <cell r="G176">
            <v>4.4000000000000004</v>
          </cell>
          <cell r="M176">
            <v>4.6399999999999997</v>
          </cell>
          <cell r="O176">
            <v>4.6500000000000004</v>
          </cell>
          <cell r="Q176">
            <v>4.12</v>
          </cell>
          <cell r="S176">
            <v>4.12</v>
          </cell>
        </row>
        <row r="177">
          <cell r="A177" t="str">
            <v>2 S 01 100 27</v>
          </cell>
          <cell r="B177" t="str">
            <v>Esc. carga transp. mat 1ª cat DMT 1000 a 1200m c/e</v>
          </cell>
          <cell r="E177" t="str">
            <v>m3</v>
          </cell>
          <cell r="G177">
            <v>4.62</v>
          </cell>
          <cell r="M177">
            <v>4.87</v>
          </cell>
          <cell r="O177">
            <v>4.88</v>
          </cell>
          <cell r="Q177">
            <v>4.3499999999999996</v>
          </cell>
          <cell r="S177">
            <v>4.3499999999999996</v>
          </cell>
        </row>
        <row r="178">
          <cell r="A178" t="str">
            <v>2 S 01 100 28</v>
          </cell>
          <cell r="B178" t="str">
            <v>Esc. carga transp. mat 1ª cat DMT 1200 a 1400m c/e</v>
          </cell>
          <cell r="E178" t="str">
            <v>m3</v>
          </cell>
          <cell r="G178">
            <v>4.76</v>
          </cell>
          <cell r="M178">
            <v>5.03</v>
          </cell>
          <cell r="O178">
            <v>5.05</v>
          </cell>
          <cell r="Q178">
            <v>4.5</v>
          </cell>
          <cell r="S178">
            <v>4.5</v>
          </cell>
        </row>
        <row r="179">
          <cell r="A179" t="str">
            <v>2 S 01 100 29</v>
          </cell>
          <cell r="B179" t="str">
            <v>Esc. carga transp. mat 1ª cat DMT 1400 a 1600m c/e</v>
          </cell>
          <cell r="E179" t="str">
            <v>m3</v>
          </cell>
          <cell r="G179">
            <v>5.0199999999999996</v>
          </cell>
          <cell r="M179">
            <v>5.31</v>
          </cell>
          <cell r="O179">
            <v>5.33</v>
          </cell>
          <cell r="Q179">
            <v>4.7699999999999996</v>
          </cell>
          <cell r="S179">
            <v>4.7699999999999996</v>
          </cell>
        </row>
        <row r="180">
          <cell r="A180" t="str">
            <v>2 S 01 100 30</v>
          </cell>
          <cell r="B180" t="str">
            <v>Esc. carga transp. mat 1ª cat DMT 1600 a 1800m c/e</v>
          </cell>
          <cell r="E180" t="str">
            <v>m3</v>
          </cell>
          <cell r="G180">
            <v>5.09</v>
          </cell>
          <cell r="M180">
            <v>5.39</v>
          </cell>
          <cell r="O180">
            <v>5.41</v>
          </cell>
          <cell r="Q180">
            <v>4.8499999999999996</v>
          </cell>
          <cell r="S180">
            <v>4.8499999999999996</v>
          </cell>
        </row>
        <row r="181">
          <cell r="A181" t="str">
            <v>2 S 01 100 31</v>
          </cell>
          <cell r="B181" t="str">
            <v>Esc. carga transp. mat 1ª cat DMT 1800 a 2000m c/e</v>
          </cell>
          <cell r="E181" t="str">
            <v>m3</v>
          </cell>
          <cell r="G181">
            <v>5.3</v>
          </cell>
          <cell r="M181">
            <v>5.61</v>
          </cell>
          <cell r="O181">
            <v>5.63</v>
          </cell>
          <cell r="Q181">
            <v>5.07</v>
          </cell>
          <cell r="S181">
            <v>5.07</v>
          </cell>
        </row>
        <row r="182">
          <cell r="A182" t="str">
            <v>2 S 01 100 32</v>
          </cell>
          <cell r="B182" t="str">
            <v>Esc. carga transp. mat 1ª cat DMT 2000 a 3000m c/e</v>
          </cell>
          <cell r="E182" t="str">
            <v>m3</v>
          </cell>
          <cell r="G182">
            <v>5.96</v>
          </cell>
          <cell r="M182">
            <v>6.33</v>
          </cell>
          <cell r="O182">
            <v>6.35</v>
          </cell>
          <cell r="Q182">
            <v>5.76</v>
          </cell>
          <cell r="S182">
            <v>5.76</v>
          </cell>
        </row>
        <row r="183">
          <cell r="A183" t="str">
            <v>2 S 01 100 33</v>
          </cell>
          <cell r="B183" t="str">
            <v>Esc. carga transp. mat 1ª cat DMT 3000 a 5000m c/e</v>
          </cell>
          <cell r="E183" t="str">
            <v>m3</v>
          </cell>
          <cell r="G183">
            <v>7.77</v>
          </cell>
          <cell r="M183">
            <v>8.2799999999999994</v>
          </cell>
          <cell r="O183">
            <v>8.32</v>
          </cell>
          <cell r="Q183">
            <v>7.66</v>
          </cell>
          <cell r="S183">
            <v>7.66</v>
          </cell>
        </row>
        <row r="184">
          <cell r="A184" t="str">
            <v>2 S 01 101 01</v>
          </cell>
          <cell r="B184" t="str">
            <v>Esc. carga transp. mat 2ª cat DMT 50m</v>
          </cell>
          <cell r="E184" t="str">
            <v>m3</v>
          </cell>
          <cell r="G184">
            <v>2.08</v>
          </cell>
          <cell r="M184">
            <v>2.2200000000000002</v>
          </cell>
          <cell r="O184">
            <v>2.38</v>
          </cell>
          <cell r="Q184">
            <v>2.3199999999999998</v>
          </cell>
          <cell r="S184">
            <v>2.3199999999999998</v>
          </cell>
        </row>
        <row r="185">
          <cell r="A185" t="str">
            <v>2 S 01 101 02</v>
          </cell>
          <cell r="B185" t="str">
            <v>Esc. carga transp. mat 2ª cat DMT 50 a 200m c/m</v>
          </cell>
          <cell r="E185" t="str">
            <v>m3</v>
          </cell>
          <cell r="G185">
            <v>4.88</v>
          </cell>
          <cell r="M185">
            <v>5.9</v>
          </cell>
          <cell r="O185">
            <v>6.04</v>
          </cell>
          <cell r="Q185">
            <v>5.88</v>
          </cell>
          <cell r="S185">
            <v>5.88</v>
          </cell>
        </row>
        <row r="186">
          <cell r="A186" t="str">
            <v>2 S 01 101 03</v>
          </cell>
          <cell r="B186" t="str">
            <v>Esc. carga transp. mat 2ª cat DMT 200 a 400m c/m</v>
          </cell>
          <cell r="E186" t="str">
            <v>m3</v>
          </cell>
          <cell r="G186">
            <v>4.9000000000000004</v>
          </cell>
          <cell r="M186">
            <v>5.92</v>
          </cell>
          <cell r="O186">
            <v>6.06</v>
          </cell>
          <cell r="Q186">
            <v>5.9</v>
          </cell>
          <cell r="S186">
            <v>5.9</v>
          </cell>
        </row>
        <row r="187">
          <cell r="A187" t="str">
            <v>2 S 01 101 04</v>
          </cell>
          <cell r="B187" t="str">
            <v>Esc. carga transp. mat 2ª cat DMT 400 a 600m c/m</v>
          </cell>
          <cell r="E187" t="str">
            <v>m3</v>
          </cell>
          <cell r="G187">
            <v>5.9</v>
          </cell>
          <cell r="M187">
            <v>7.21</v>
          </cell>
          <cell r="O187">
            <v>7.35</v>
          </cell>
          <cell r="Q187">
            <v>7.16</v>
          </cell>
          <cell r="S187">
            <v>7.16</v>
          </cell>
        </row>
        <row r="188">
          <cell r="A188" t="str">
            <v>2 S 01 101 05</v>
          </cell>
          <cell r="B188" t="str">
            <v>Esc. carga transp. mat 2ª cat DMT 600 a 800m c/m</v>
          </cell>
          <cell r="E188" t="str">
            <v>m3</v>
          </cell>
          <cell r="G188">
            <v>6.91</v>
          </cell>
          <cell r="M188">
            <v>8.5</v>
          </cell>
          <cell r="O188">
            <v>8.65</v>
          </cell>
          <cell r="Q188">
            <v>8.42</v>
          </cell>
          <cell r="S188">
            <v>8.42</v>
          </cell>
        </row>
        <row r="189">
          <cell r="A189" t="str">
            <v>2 S 01 101 06</v>
          </cell>
          <cell r="B189" t="str">
            <v>Esc. carga transp. mat 2ª cat DMT 800 a 1000m c/m</v>
          </cell>
          <cell r="E189" t="str">
            <v>m3</v>
          </cell>
          <cell r="G189">
            <v>7.91</v>
          </cell>
          <cell r="M189">
            <v>9.8000000000000007</v>
          </cell>
          <cell r="O189">
            <v>9.9499999999999993</v>
          </cell>
          <cell r="Q189">
            <v>9.68</v>
          </cell>
          <cell r="S189">
            <v>9.68</v>
          </cell>
        </row>
        <row r="190">
          <cell r="A190" t="str">
            <v>2 S 01 101 07</v>
          </cell>
          <cell r="B190" t="str">
            <v>Esc. carga transp. mat 2ª cat DMT 1000 a 1200m c/m</v>
          </cell>
          <cell r="E190" t="str">
            <v>m3</v>
          </cell>
          <cell r="G190">
            <v>7.92</v>
          </cell>
          <cell r="M190">
            <v>9.81</v>
          </cell>
          <cell r="O190">
            <v>9.9600000000000009</v>
          </cell>
          <cell r="Q190">
            <v>9.6999999999999993</v>
          </cell>
          <cell r="S190">
            <v>9.6999999999999993</v>
          </cell>
        </row>
        <row r="191">
          <cell r="A191" t="str">
            <v>2 S 01 101 08</v>
          </cell>
          <cell r="B191" t="str">
            <v>Esc. carga transp. mat 2ª cat DMT 1200 a 1400m c/m</v>
          </cell>
          <cell r="E191" t="str">
            <v>m3</v>
          </cell>
          <cell r="G191">
            <v>8.93</v>
          </cell>
          <cell r="M191">
            <v>11.11</v>
          </cell>
          <cell r="O191">
            <v>11.26</v>
          </cell>
          <cell r="Q191">
            <v>10.96</v>
          </cell>
          <cell r="S191">
            <v>10.96</v>
          </cell>
        </row>
        <row r="192">
          <cell r="A192" t="str">
            <v>2 S 01 101 09</v>
          </cell>
          <cell r="B192" t="str">
            <v>Esc. carga tr. mat 2ª c. DMT 50 a 200m c/carreg</v>
          </cell>
          <cell r="E192" t="str">
            <v>m3</v>
          </cell>
          <cell r="G192">
            <v>5.0599999999999996</v>
          </cell>
          <cell r="M192">
            <v>5.49</v>
          </cell>
          <cell r="O192">
            <v>5.79</v>
          </cell>
          <cell r="Q192">
            <v>5.63</v>
          </cell>
          <cell r="S192">
            <v>5.63</v>
          </cell>
        </row>
        <row r="193">
          <cell r="A193" t="str">
            <v>2 S 01 101 10</v>
          </cell>
          <cell r="B193" t="str">
            <v>Esc. carga tr. mat 2ª c. DMT 200 a 400m c/carreg</v>
          </cell>
          <cell r="E193" t="str">
            <v>m3</v>
          </cell>
          <cell r="G193">
            <v>5.46</v>
          </cell>
          <cell r="M193">
            <v>5.94</v>
          </cell>
          <cell r="O193">
            <v>6.24</v>
          </cell>
          <cell r="Q193">
            <v>6.06</v>
          </cell>
          <cell r="S193">
            <v>6.06</v>
          </cell>
        </row>
        <row r="194">
          <cell r="A194" t="str">
            <v>2 S 01 101 11</v>
          </cell>
          <cell r="B194" t="str">
            <v>Esc. carga tr. mat 2a c. DMT 400 a 600m c/carreg</v>
          </cell>
          <cell r="E194" t="str">
            <v>m3</v>
          </cell>
          <cell r="G194">
            <v>5.68</v>
          </cell>
          <cell r="M194">
            <v>6.17</v>
          </cell>
          <cell r="O194">
            <v>6.48</v>
          </cell>
          <cell r="Q194">
            <v>6.29</v>
          </cell>
          <cell r="S194">
            <v>6.29</v>
          </cell>
        </row>
        <row r="195">
          <cell r="A195" t="str">
            <v>2 S 01 101 12</v>
          </cell>
          <cell r="B195" t="str">
            <v>Esc. carga tr. mat 2a c. DMT 600 a 800m c/carreg</v>
          </cell>
          <cell r="E195" t="str">
            <v>m3</v>
          </cell>
          <cell r="G195">
            <v>6.01</v>
          </cell>
          <cell r="M195">
            <v>6.53</v>
          </cell>
          <cell r="O195">
            <v>6.84</v>
          </cell>
          <cell r="Q195">
            <v>6.64</v>
          </cell>
          <cell r="S195">
            <v>6.64</v>
          </cell>
        </row>
        <row r="196">
          <cell r="A196" t="str">
            <v>2 S 01 101 13</v>
          </cell>
          <cell r="B196" t="str">
            <v>Esc. carga tr. mat 2a c. DMT 800 a 1000m c/carreg</v>
          </cell>
          <cell r="E196" t="str">
            <v>m3</v>
          </cell>
          <cell r="G196">
            <v>6.27</v>
          </cell>
          <cell r="M196">
            <v>6.81</v>
          </cell>
          <cell r="O196">
            <v>7.12</v>
          </cell>
          <cell r="Q196">
            <v>6.91</v>
          </cell>
          <cell r="S196">
            <v>6.91</v>
          </cell>
        </row>
        <row r="197">
          <cell r="A197" t="str">
            <v>2 S 01 101 14</v>
          </cell>
          <cell r="B197" t="str">
            <v>Esc. carga tr. mat 2a c. DMT 1000 a 1200m c/carreg</v>
          </cell>
          <cell r="E197" t="str">
            <v>m3</v>
          </cell>
          <cell r="G197">
            <v>6.52</v>
          </cell>
          <cell r="M197">
            <v>7.08</v>
          </cell>
          <cell r="O197">
            <v>7.39</v>
          </cell>
          <cell r="Q197">
            <v>7.17</v>
          </cell>
          <cell r="S197">
            <v>7.17</v>
          </cell>
        </row>
        <row r="198">
          <cell r="A198" t="str">
            <v>2 S 01 101 15</v>
          </cell>
          <cell r="B198" t="str">
            <v>Esc. carga tr. mat 2a c. DMT 1200 a 1400m c/carreg</v>
          </cell>
          <cell r="E198" t="str">
            <v>m3</v>
          </cell>
          <cell r="G198">
            <v>6.76</v>
          </cell>
          <cell r="M198">
            <v>7.33</v>
          </cell>
          <cell r="O198">
            <v>7.65</v>
          </cell>
          <cell r="Q198">
            <v>7.42</v>
          </cell>
          <cell r="S198">
            <v>7.42</v>
          </cell>
        </row>
        <row r="199">
          <cell r="A199" t="str">
            <v>2 S 01 101 16</v>
          </cell>
          <cell r="B199" t="str">
            <v>Esc. carga tr. mat 2a c. DMT 1400 a 1600m c/carreg</v>
          </cell>
          <cell r="E199" t="str">
            <v>m3</v>
          </cell>
          <cell r="G199">
            <v>7</v>
          </cell>
          <cell r="M199">
            <v>7.61</v>
          </cell>
          <cell r="O199">
            <v>7.92</v>
          </cell>
          <cell r="Q199">
            <v>7.68</v>
          </cell>
          <cell r="S199">
            <v>7.68</v>
          </cell>
        </row>
        <row r="200">
          <cell r="A200" t="str">
            <v>2 S 01 101 17</v>
          </cell>
          <cell r="B200" t="str">
            <v>Esc. carga tr. mat 2a c. DMT 1600 a 1800m c/carreg</v>
          </cell>
          <cell r="E200" t="str">
            <v>m3</v>
          </cell>
          <cell r="G200">
            <v>7.17</v>
          </cell>
          <cell r="M200">
            <v>7.78</v>
          </cell>
          <cell r="O200">
            <v>8.1</v>
          </cell>
          <cell r="Q200">
            <v>7.86</v>
          </cell>
          <cell r="S200">
            <v>7.86</v>
          </cell>
        </row>
        <row r="201">
          <cell r="A201" t="str">
            <v>2 S 01 101 18</v>
          </cell>
          <cell r="B201" t="str">
            <v>Esc. carga tr. mat 2a c. DMT 1800 a 2000m c/carreg</v>
          </cell>
          <cell r="E201" t="str">
            <v>m3</v>
          </cell>
          <cell r="G201">
            <v>7.45</v>
          </cell>
          <cell r="M201">
            <v>8.08</v>
          </cell>
          <cell r="O201">
            <v>8.41</v>
          </cell>
          <cell r="Q201">
            <v>8.15</v>
          </cell>
          <cell r="S201">
            <v>8.15</v>
          </cell>
        </row>
        <row r="202">
          <cell r="A202" t="str">
            <v>2 S 01 101 19</v>
          </cell>
          <cell r="B202" t="str">
            <v>Esc. carga tr. mat 2a c. DMT 2000 a 3000m c/carreg</v>
          </cell>
          <cell r="E202" t="str">
            <v>m3</v>
          </cell>
          <cell r="G202">
            <v>8.17</v>
          </cell>
          <cell r="M202">
            <v>8.8699999999999992</v>
          </cell>
          <cell r="O202">
            <v>9.1999999999999993</v>
          </cell>
          <cell r="Q202">
            <v>8.91</v>
          </cell>
          <cell r="S202">
            <v>8.91</v>
          </cell>
        </row>
        <row r="203">
          <cell r="A203" t="str">
            <v>2 S 01 101 20</v>
          </cell>
          <cell r="B203" t="str">
            <v>Esc. carga tr. mat 2a c. DMT 3000 a 5000m c/carreg</v>
          </cell>
          <cell r="E203" t="str">
            <v>m3</v>
          </cell>
          <cell r="G203">
            <v>10.35</v>
          </cell>
          <cell r="M203">
            <v>11.24</v>
          </cell>
          <cell r="O203">
            <v>11.58</v>
          </cell>
          <cell r="Q203">
            <v>11.21</v>
          </cell>
          <cell r="S203">
            <v>11.21</v>
          </cell>
        </row>
        <row r="204">
          <cell r="A204" t="str">
            <v>2 S 01 101 22</v>
          </cell>
          <cell r="B204" t="str">
            <v>Esc. carga transp. mat 2a cat DMT 50 a 200m c/e</v>
          </cell>
          <cell r="E204" t="str">
            <v>m3</v>
          </cell>
          <cell r="G204">
            <v>4.72</v>
          </cell>
          <cell r="M204">
            <v>4.92</v>
          </cell>
          <cell r="O204">
            <v>4.92</v>
          </cell>
          <cell r="Q204">
            <v>4.2</v>
          </cell>
          <cell r="S204">
            <v>4.2</v>
          </cell>
        </row>
        <row r="205">
          <cell r="A205" t="str">
            <v>2 S 01 101 23</v>
          </cell>
          <cell r="B205" t="str">
            <v>Esc. carga transp. mat 2a cat DMT 200 a 400m c/e</v>
          </cell>
          <cell r="E205" t="str">
            <v>m3</v>
          </cell>
          <cell r="G205">
            <v>5.05</v>
          </cell>
          <cell r="M205">
            <v>5.26</v>
          </cell>
          <cell r="O205">
            <v>5.27</v>
          </cell>
          <cell r="Q205">
            <v>4.54</v>
          </cell>
          <cell r="S205">
            <v>4.54</v>
          </cell>
        </row>
        <row r="206">
          <cell r="A206" t="str">
            <v>2 S 01 101 24</v>
          </cell>
          <cell r="B206" t="str">
            <v>Esc. carga transp. mat 2a cat DMT 400 a 600m c/e</v>
          </cell>
          <cell r="E206" t="str">
            <v>m3</v>
          </cell>
          <cell r="G206">
            <v>5.35</v>
          </cell>
          <cell r="M206">
            <v>5.6</v>
          </cell>
          <cell r="O206">
            <v>5.61</v>
          </cell>
          <cell r="Q206">
            <v>4.87</v>
          </cell>
          <cell r="S206">
            <v>4.87</v>
          </cell>
        </row>
        <row r="207">
          <cell r="A207" t="str">
            <v>2 S 01 101 25</v>
          </cell>
          <cell r="B207" t="str">
            <v>Esc. carga transp. mat 2a cat DMT 600 a 800m c/e</v>
          </cell>
          <cell r="E207" t="str">
            <v>m3</v>
          </cell>
          <cell r="G207">
            <v>5.69</v>
          </cell>
          <cell r="M207">
            <v>5.97</v>
          </cell>
          <cell r="O207">
            <v>5.98</v>
          </cell>
          <cell r="Q207">
            <v>5.22</v>
          </cell>
          <cell r="S207">
            <v>5.22</v>
          </cell>
        </row>
        <row r="208">
          <cell r="A208" t="str">
            <v>2 S 01 101 26</v>
          </cell>
          <cell r="B208" t="str">
            <v>Esc. carga transp. mat 2a cat DMT 800 a 1000m c/e</v>
          </cell>
          <cell r="E208" t="str">
            <v>m3</v>
          </cell>
          <cell r="G208">
            <v>5.95</v>
          </cell>
          <cell r="M208">
            <v>6.24</v>
          </cell>
          <cell r="O208">
            <v>6.26</v>
          </cell>
          <cell r="Q208">
            <v>5.49</v>
          </cell>
          <cell r="S208">
            <v>5.49</v>
          </cell>
        </row>
        <row r="209">
          <cell r="A209" t="str">
            <v>2 S 01 101 27</v>
          </cell>
          <cell r="B209" t="str">
            <v>Esc. carga transp. mat 2a cat DMT 1000 a 1200m c/e</v>
          </cell>
          <cell r="E209" t="str">
            <v>m3</v>
          </cell>
          <cell r="G209">
            <v>6.19</v>
          </cell>
          <cell r="M209">
            <v>6.51</v>
          </cell>
          <cell r="O209">
            <v>6.53</v>
          </cell>
          <cell r="Q209">
            <v>5.75</v>
          </cell>
          <cell r="S209">
            <v>5.75</v>
          </cell>
        </row>
        <row r="210">
          <cell r="A210" t="str">
            <v>2 S 01 101 28</v>
          </cell>
          <cell r="B210" t="str">
            <v>Esc. carga transp. mat 2a cat DMT 1200 a 1400m c/e</v>
          </cell>
          <cell r="E210" t="str">
            <v>m3</v>
          </cell>
          <cell r="G210">
            <v>6.49</v>
          </cell>
          <cell r="M210">
            <v>6.83</v>
          </cell>
          <cell r="O210">
            <v>6.86</v>
          </cell>
          <cell r="Q210">
            <v>6.06</v>
          </cell>
          <cell r="S210">
            <v>6.06</v>
          </cell>
        </row>
        <row r="211">
          <cell r="A211" t="str">
            <v>2 S 01 101 29</v>
          </cell>
          <cell r="B211" t="str">
            <v>Esc. carga transp. mat 2a cat DMT 1400 a 1600m c/e</v>
          </cell>
          <cell r="E211" t="str">
            <v>m3</v>
          </cell>
          <cell r="G211">
            <v>6.7</v>
          </cell>
          <cell r="M211">
            <v>7.06</v>
          </cell>
          <cell r="O211">
            <v>7.08</v>
          </cell>
          <cell r="Q211">
            <v>6.28</v>
          </cell>
          <cell r="S211">
            <v>6.28</v>
          </cell>
        </row>
        <row r="212">
          <cell r="A212" t="str">
            <v>2 S 01 101 30</v>
          </cell>
          <cell r="B212" t="str">
            <v>Esc. carga transp. mat 2a cat DMT 1600 a 1800m c/e</v>
          </cell>
          <cell r="E212" t="str">
            <v>m3</v>
          </cell>
          <cell r="G212">
            <v>6.79</v>
          </cell>
          <cell r="M212">
            <v>7.16</v>
          </cell>
          <cell r="O212">
            <v>7.19</v>
          </cell>
          <cell r="Q212">
            <v>6.39</v>
          </cell>
          <cell r="S212">
            <v>6.39</v>
          </cell>
        </row>
        <row r="213">
          <cell r="A213" t="str">
            <v>2 S 01 101 31</v>
          </cell>
          <cell r="B213" t="str">
            <v>Esc. carga transp. mat 2a cat DMT 1800 a 2000m c/e</v>
          </cell>
          <cell r="E213" t="str">
            <v>m3</v>
          </cell>
          <cell r="G213">
            <v>7.09</v>
          </cell>
          <cell r="M213">
            <v>7.47</v>
          </cell>
          <cell r="O213">
            <v>7.51</v>
          </cell>
          <cell r="Q213">
            <v>6.69</v>
          </cell>
          <cell r="S213">
            <v>6.69</v>
          </cell>
        </row>
        <row r="214">
          <cell r="A214" t="str">
            <v>2 S 01 101 32</v>
          </cell>
          <cell r="B214" t="str">
            <v>Esc. carga transp. mat 2a cat DMT 2000 a 3000m c/e</v>
          </cell>
          <cell r="E214" t="str">
            <v>m3</v>
          </cell>
          <cell r="G214">
            <v>7.94</v>
          </cell>
          <cell r="M214">
            <v>8.4</v>
          </cell>
          <cell r="O214">
            <v>8.44</v>
          </cell>
          <cell r="Q214">
            <v>7.59</v>
          </cell>
          <cell r="S214">
            <v>7.59</v>
          </cell>
        </row>
        <row r="215">
          <cell r="A215" t="str">
            <v>2 S 01 101 33</v>
          </cell>
          <cell r="B215" t="str">
            <v>Esc. carga transp. mat 2a cat DMT 3000 a 5000m c/e</v>
          </cell>
          <cell r="E215" t="str">
            <v>m3</v>
          </cell>
          <cell r="G215">
            <v>10.14</v>
          </cell>
          <cell r="M215">
            <v>10.78</v>
          </cell>
          <cell r="O215">
            <v>10.84</v>
          </cell>
          <cell r="Q215">
            <v>9.91</v>
          </cell>
          <cell r="S215">
            <v>9.91</v>
          </cell>
        </row>
        <row r="216">
          <cell r="A216" t="str">
            <v>2 S 01 102 01</v>
          </cell>
          <cell r="B216" t="str">
            <v>Esc. carga transp. mat 3a cat DMT até 50m</v>
          </cell>
          <cell r="E216" t="str">
            <v>m3</v>
          </cell>
          <cell r="G216">
            <v>15.53</v>
          </cell>
          <cell r="M216">
            <v>16.93</v>
          </cell>
          <cell r="O216">
            <v>17.61</v>
          </cell>
          <cell r="Q216">
            <v>17.11</v>
          </cell>
          <cell r="S216">
            <v>19.27</v>
          </cell>
        </row>
        <row r="217">
          <cell r="A217" t="str">
            <v>2 S 01 102 02</v>
          </cell>
          <cell r="B217" t="str">
            <v>Esc. carga transp. mat 3a cat DMT 50 a 200m</v>
          </cell>
          <cell r="E217" t="str">
            <v>m3</v>
          </cell>
          <cell r="G217">
            <v>17.59</v>
          </cell>
          <cell r="M217">
            <v>19.350000000000001</v>
          </cell>
          <cell r="O217">
            <v>20.02</v>
          </cell>
          <cell r="Q217">
            <v>19.43</v>
          </cell>
          <cell r="S217">
            <v>21.59</v>
          </cell>
        </row>
        <row r="218">
          <cell r="A218" t="str">
            <v>2 S 01 102 03</v>
          </cell>
          <cell r="B218" t="str">
            <v>Esc. carga transp. mat 3a cat DMT 200 a 400m</v>
          </cell>
          <cell r="E218" t="str">
            <v>m3</v>
          </cell>
          <cell r="G218">
            <v>18.059999999999999</v>
          </cell>
          <cell r="M218">
            <v>19.86</v>
          </cell>
          <cell r="O218">
            <v>20.54</v>
          </cell>
          <cell r="Q218">
            <v>19.93</v>
          </cell>
          <cell r="S218">
            <v>22.09</v>
          </cell>
        </row>
        <row r="219">
          <cell r="A219" t="str">
            <v>2 S 01 102 04</v>
          </cell>
          <cell r="B219" t="str">
            <v>Esc. carga transp. mat 3a cat DMT 400 a 600m</v>
          </cell>
          <cell r="E219" t="str">
            <v>m3</v>
          </cell>
          <cell r="G219">
            <v>18.7</v>
          </cell>
          <cell r="M219">
            <v>20.6</v>
          </cell>
          <cell r="O219">
            <v>21.27</v>
          </cell>
          <cell r="Q219">
            <v>20.65</v>
          </cell>
          <cell r="S219">
            <v>22.81</v>
          </cell>
        </row>
        <row r="220">
          <cell r="A220" t="str">
            <v>2 S 01 102 05</v>
          </cell>
          <cell r="B220" t="str">
            <v>Esc. carga transp. mat 3a cat DMT 600 a 800m</v>
          </cell>
          <cell r="E220" t="str">
            <v>m3</v>
          </cell>
          <cell r="G220">
            <v>19.170000000000002</v>
          </cell>
          <cell r="M220">
            <v>21.12</v>
          </cell>
          <cell r="O220">
            <v>21.79</v>
          </cell>
          <cell r="Q220">
            <v>21.15</v>
          </cell>
          <cell r="S220">
            <v>23.31</v>
          </cell>
        </row>
        <row r="221">
          <cell r="A221" t="str">
            <v>2 S 01 102 06</v>
          </cell>
          <cell r="B221" t="str">
            <v>Esc. carga transp. mat 3a cat DMT 800 a 1000m</v>
          </cell>
          <cell r="E221" t="str">
            <v>m3</v>
          </cell>
          <cell r="G221">
            <v>19.64</v>
          </cell>
          <cell r="M221">
            <v>21.64</v>
          </cell>
          <cell r="O221">
            <v>22.31</v>
          </cell>
          <cell r="Q221">
            <v>21.65</v>
          </cell>
          <cell r="S221">
            <v>23.81</v>
          </cell>
        </row>
        <row r="222">
          <cell r="A222" t="str">
            <v>2 S 01 102 07</v>
          </cell>
          <cell r="B222" t="str">
            <v>Esc. carga transp. mat 3a cat DMT 1000 a 1200m</v>
          </cell>
          <cell r="E222" t="str">
            <v>m3</v>
          </cell>
          <cell r="G222">
            <v>19.84</v>
          </cell>
          <cell r="M222">
            <v>21.86</v>
          </cell>
          <cell r="O222">
            <v>22.54</v>
          </cell>
          <cell r="Q222">
            <v>21.87</v>
          </cell>
          <cell r="S222">
            <v>24.02</v>
          </cell>
        </row>
        <row r="223">
          <cell r="A223" t="str">
            <v>2 S 01 300 01</v>
          </cell>
          <cell r="B223" t="str">
            <v>Esc. carga transp. solos moles DMT 0 a 200m</v>
          </cell>
          <cell r="E223" t="str">
            <v>m3</v>
          </cell>
          <cell r="G223">
            <v>9.18</v>
          </cell>
          <cell r="M223">
            <v>9.98</v>
          </cell>
          <cell r="O223">
            <v>10.49</v>
          </cell>
          <cell r="Q223">
            <v>10.210000000000001</v>
          </cell>
          <cell r="S223">
            <v>10.210000000000001</v>
          </cell>
        </row>
        <row r="224">
          <cell r="A224" t="str">
            <v>2 S 01 300 02</v>
          </cell>
          <cell r="B224" t="str">
            <v>Esc. carga transp. solos moles DMT 200 a 400m</v>
          </cell>
          <cell r="E224" t="str">
            <v>m3</v>
          </cell>
          <cell r="G224">
            <v>9.91</v>
          </cell>
          <cell r="M224">
            <v>10.78</v>
          </cell>
          <cell r="O224">
            <v>11.3</v>
          </cell>
          <cell r="Q224">
            <v>10.98</v>
          </cell>
          <cell r="S224">
            <v>10.98</v>
          </cell>
        </row>
        <row r="225">
          <cell r="A225" t="str">
            <v>2 S 01 300 03</v>
          </cell>
          <cell r="B225" t="str">
            <v>Esc. carga transp. solos moles DMT 400 a 600m</v>
          </cell>
          <cell r="E225" t="str">
            <v>m3</v>
          </cell>
          <cell r="G225">
            <v>10.220000000000001</v>
          </cell>
          <cell r="M225">
            <v>11.13</v>
          </cell>
          <cell r="O225">
            <v>11.64</v>
          </cell>
          <cell r="Q225">
            <v>11.31</v>
          </cell>
          <cell r="S225">
            <v>11.31</v>
          </cell>
        </row>
        <row r="226">
          <cell r="A226" t="str">
            <v>2 S 01 300 04</v>
          </cell>
          <cell r="B226" t="str">
            <v>Esc. carga transp. solos moles DMT 600 a 800m</v>
          </cell>
          <cell r="E226" t="str">
            <v>m3</v>
          </cell>
          <cell r="G226">
            <v>10.59</v>
          </cell>
          <cell r="M226">
            <v>11.53</v>
          </cell>
          <cell r="O226">
            <v>12.04</v>
          </cell>
          <cell r="Q226">
            <v>11.7</v>
          </cell>
          <cell r="S226">
            <v>11.7</v>
          </cell>
        </row>
        <row r="227">
          <cell r="A227" t="str">
            <v>2 S 01 300 05</v>
          </cell>
          <cell r="B227" t="str">
            <v>Esc. carga transp. solos moles DMT 800 a 1000m</v>
          </cell>
          <cell r="E227" t="str">
            <v>m3</v>
          </cell>
          <cell r="G227">
            <v>11.25</v>
          </cell>
          <cell r="M227">
            <v>12.29</v>
          </cell>
          <cell r="O227">
            <v>12.8</v>
          </cell>
          <cell r="Q227">
            <v>12.43</v>
          </cell>
          <cell r="S227">
            <v>12.43</v>
          </cell>
        </row>
        <row r="228">
          <cell r="A228" t="str">
            <v>2 S 01 510 00</v>
          </cell>
          <cell r="B228" t="str">
            <v>Compactação de aterros a 95% proctor normal</v>
          </cell>
          <cell r="E228" t="str">
            <v>m3</v>
          </cell>
          <cell r="G228">
            <v>1.37</v>
          </cell>
          <cell r="M228">
            <v>1.53</v>
          </cell>
          <cell r="O228">
            <v>1.56</v>
          </cell>
          <cell r="Q228">
            <v>1.51</v>
          </cell>
          <cell r="S228">
            <v>1.51</v>
          </cell>
        </row>
        <row r="229">
          <cell r="A229" t="str">
            <v>2 S 01 511 00</v>
          </cell>
          <cell r="B229" t="str">
            <v>Compactação de aterros a 100% proctor normal</v>
          </cell>
          <cell r="E229" t="str">
            <v>m3</v>
          </cell>
          <cell r="G229">
            <v>1.59</v>
          </cell>
          <cell r="M229">
            <v>1.78</v>
          </cell>
          <cell r="O229">
            <v>1.81</v>
          </cell>
          <cell r="Q229">
            <v>1.75</v>
          </cell>
          <cell r="S229">
            <v>1.75</v>
          </cell>
        </row>
        <row r="230">
          <cell r="A230" t="str">
            <v>2 S 01 512 01</v>
          </cell>
          <cell r="B230" t="str">
            <v>Construção de corpo de aterro em rocha</v>
          </cell>
          <cell r="E230" t="str">
            <v>m3</v>
          </cell>
          <cell r="G230">
            <v>4.46</v>
          </cell>
          <cell r="M230">
            <v>4.78</v>
          </cell>
          <cell r="O230">
            <v>5.1100000000000003</v>
          </cell>
          <cell r="Q230">
            <v>4.9800000000000004</v>
          </cell>
          <cell r="S230">
            <v>4.9800000000000004</v>
          </cell>
        </row>
        <row r="231">
          <cell r="A231" t="str">
            <v>2 S 01 512 02</v>
          </cell>
          <cell r="B231" t="str">
            <v>Compactação de camada final de aterro de rocha</v>
          </cell>
          <cell r="E231" t="str">
            <v>m3</v>
          </cell>
          <cell r="G231">
            <v>11.7</v>
          </cell>
          <cell r="M231">
            <v>12.93</v>
          </cell>
          <cell r="O231">
            <v>13.4</v>
          </cell>
          <cell r="Q231">
            <v>13.07</v>
          </cell>
          <cell r="S231">
            <v>13.43</v>
          </cell>
        </row>
        <row r="232">
          <cell r="A232" t="str">
            <v>2 S 01 513 01</v>
          </cell>
          <cell r="B232" t="str">
            <v>Compactação de material de "bota-fora"</v>
          </cell>
          <cell r="E232" t="str">
            <v>m3</v>
          </cell>
          <cell r="G232">
            <v>1.07</v>
          </cell>
          <cell r="M232">
            <v>1.2</v>
          </cell>
          <cell r="O232">
            <v>1.22</v>
          </cell>
          <cell r="Q232">
            <v>1.18</v>
          </cell>
          <cell r="S232">
            <v>1.18</v>
          </cell>
        </row>
        <row r="233">
          <cell r="A233" t="str">
            <v>2 S 02 100 00</v>
          </cell>
          <cell r="B233" t="str">
            <v>Reforço do subleito</v>
          </cell>
          <cell r="E233" t="str">
            <v>m3</v>
          </cell>
          <cell r="G233">
            <v>7.38</v>
          </cell>
          <cell r="M233">
            <v>7.89</v>
          </cell>
          <cell r="O233">
            <v>8.2899999999999991</v>
          </cell>
          <cell r="Q233">
            <v>8.11</v>
          </cell>
          <cell r="S233">
            <v>8.11</v>
          </cell>
        </row>
        <row r="234">
          <cell r="A234" t="str">
            <v>2 S 02 110 00</v>
          </cell>
          <cell r="B234" t="str">
            <v>Regularização do subleito</v>
          </cell>
          <cell r="E234" t="str">
            <v>m2</v>
          </cell>
          <cell r="G234">
            <v>0.42</v>
          </cell>
          <cell r="M234">
            <v>0.47</v>
          </cell>
          <cell r="O234">
            <v>0.48</v>
          </cell>
          <cell r="Q234">
            <v>0.46</v>
          </cell>
          <cell r="S234">
            <v>0.46</v>
          </cell>
        </row>
        <row r="235">
          <cell r="A235" t="str">
            <v>2 S 02 110 01</v>
          </cell>
          <cell r="B235" t="str">
            <v>Regul. subleito c/ fres. corte contr.autom. greide</v>
          </cell>
          <cell r="E235" t="str">
            <v>m2</v>
          </cell>
          <cell r="G235">
            <v>0.69</v>
          </cell>
          <cell r="M235">
            <v>0.75</v>
          </cell>
          <cell r="O235">
            <v>0.75</v>
          </cell>
          <cell r="Q235">
            <v>0.73</v>
          </cell>
          <cell r="S235">
            <v>0.73</v>
          </cell>
        </row>
        <row r="236">
          <cell r="A236" t="str">
            <v>2 S 02 200 00</v>
          </cell>
          <cell r="B236" t="str">
            <v>Sub-base solo estabilizado granul. s/ mistura</v>
          </cell>
          <cell r="E236" t="str">
            <v>m3</v>
          </cell>
          <cell r="G236">
            <v>7.38</v>
          </cell>
          <cell r="M236">
            <v>7.89</v>
          </cell>
          <cell r="O236">
            <v>8.2899999999999991</v>
          </cell>
          <cell r="Q236">
            <v>8.11</v>
          </cell>
          <cell r="S236">
            <v>8.11</v>
          </cell>
        </row>
        <row r="237">
          <cell r="A237" t="str">
            <v>2 S 02 200 01</v>
          </cell>
          <cell r="B237" t="str">
            <v>Base solo estabilizado granul. s/ mistura</v>
          </cell>
          <cell r="E237" t="str">
            <v>m3</v>
          </cell>
          <cell r="G237">
            <v>7.38</v>
          </cell>
          <cell r="M237">
            <v>7.89</v>
          </cell>
          <cell r="O237">
            <v>8.2899999999999991</v>
          </cell>
          <cell r="Q237">
            <v>8.11</v>
          </cell>
          <cell r="S237">
            <v>8.11</v>
          </cell>
        </row>
        <row r="238">
          <cell r="A238" t="str">
            <v>2 S 02 210 00</v>
          </cell>
          <cell r="B238" t="str">
            <v>Sub-base estab. granul. c/ mistura solo na pista</v>
          </cell>
          <cell r="E238" t="str">
            <v>m3</v>
          </cell>
          <cell r="G238">
            <v>7.94</v>
          </cell>
          <cell r="M238">
            <v>8.51</v>
          </cell>
          <cell r="O238">
            <v>8.93</v>
          </cell>
          <cell r="Q238">
            <v>8.73</v>
          </cell>
          <cell r="S238">
            <v>8.73</v>
          </cell>
        </row>
        <row r="239">
          <cell r="A239" t="str">
            <v>2 S 02 210 01</v>
          </cell>
          <cell r="B239" t="str">
            <v>Sub-base estab. granul. c/ mist. solo-areia pista</v>
          </cell>
          <cell r="E239" t="str">
            <v>m3</v>
          </cell>
          <cell r="G239">
            <v>8.86</v>
          </cell>
          <cell r="M239">
            <v>9.49</v>
          </cell>
          <cell r="O239">
            <v>10.02</v>
          </cell>
          <cell r="Q239">
            <v>9.81</v>
          </cell>
          <cell r="S239">
            <v>9.81</v>
          </cell>
        </row>
        <row r="240">
          <cell r="A240" t="str">
            <v>2 S 02 210 02</v>
          </cell>
          <cell r="B240" t="str">
            <v>Base estab.granul.c/ mist.solo - areia na pista</v>
          </cell>
          <cell r="E240" t="str">
            <v>m3</v>
          </cell>
          <cell r="G240">
            <v>8.86</v>
          </cell>
          <cell r="M240">
            <v>9.49</v>
          </cell>
          <cell r="O240">
            <v>10.02</v>
          </cell>
          <cell r="Q240">
            <v>9.81</v>
          </cell>
          <cell r="S240">
            <v>9.81</v>
          </cell>
        </row>
        <row r="241">
          <cell r="A241" t="str">
            <v>2 S 02 220 00</v>
          </cell>
          <cell r="B241" t="str">
            <v>Base estab.granul.c/ mistura solo - brita</v>
          </cell>
          <cell r="E241" t="str">
            <v>m3</v>
          </cell>
          <cell r="G241">
            <v>23.78</v>
          </cell>
          <cell r="M241">
            <v>26.3</v>
          </cell>
          <cell r="O241">
            <v>27.11</v>
          </cell>
          <cell r="Q241">
            <v>26.45</v>
          </cell>
          <cell r="S241">
            <v>27.24</v>
          </cell>
        </row>
        <row r="242">
          <cell r="A242" t="str">
            <v>2 S 02 230 00</v>
          </cell>
          <cell r="B242" t="str">
            <v>Base de brita graduada</v>
          </cell>
          <cell r="E242" t="str">
            <v>m3</v>
          </cell>
          <cell r="G242">
            <v>37.299999999999997</v>
          </cell>
          <cell r="M242">
            <v>41.95</v>
          </cell>
          <cell r="O242">
            <v>42.92</v>
          </cell>
          <cell r="Q242">
            <v>41.88</v>
          </cell>
          <cell r="S242">
            <v>43.85</v>
          </cell>
        </row>
        <row r="243">
          <cell r="A243" t="str">
            <v>2 S 02 230 01</v>
          </cell>
          <cell r="B243" t="str">
            <v>Base brita grad. c/ dist. agreg. contr. de greide</v>
          </cell>
          <cell r="E243" t="str">
            <v>m3</v>
          </cell>
          <cell r="G243">
            <v>38.340000000000003</v>
          </cell>
          <cell r="M243">
            <v>42.98</v>
          </cell>
          <cell r="O243">
            <v>43.93</v>
          </cell>
          <cell r="Q243">
            <v>42.88</v>
          </cell>
          <cell r="S243">
            <v>44.85</v>
          </cell>
        </row>
        <row r="244">
          <cell r="A244" t="str">
            <v>2 S 02 231 00</v>
          </cell>
          <cell r="B244" t="str">
            <v>Base de macadame hidráulico</v>
          </cell>
          <cell r="E244" t="str">
            <v>m3</v>
          </cell>
          <cell r="G244">
            <v>32.799999999999997</v>
          </cell>
          <cell r="M244">
            <v>36.840000000000003</v>
          </cell>
          <cell r="O244">
            <v>37.630000000000003</v>
          </cell>
          <cell r="Q244">
            <v>36.729999999999997</v>
          </cell>
          <cell r="S244">
            <v>38.57</v>
          </cell>
        </row>
        <row r="245">
          <cell r="A245" t="str">
            <v>2 S 02 241 01</v>
          </cell>
          <cell r="B245" t="str">
            <v>Base de solo cimento c/ mistura em usina</v>
          </cell>
          <cell r="E245" t="str">
            <v>m3</v>
          </cell>
          <cell r="G245">
            <v>99.82</v>
          </cell>
          <cell r="M245">
            <v>105.98</v>
          </cell>
          <cell r="O245">
            <v>109.32</v>
          </cell>
          <cell r="Q245">
            <v>104.26</v>
          </cell>
          <cell r="S245">
            <v>110.33</v>
          </cell>
        </row>
        <row r="246">
          <cell r="A246" t="str">
            <v>2 S 02 243 01</v>
          </cell>
          <cell r="B246" t="str">
            <v>Sub-base de solo melhor. c/ cimento mist. em usina</v>
          </cell>
          <cell r="E246" t="str">
            <v>m3</v>
          </cell>
          <cell r="G246">
            <v>57.1</v>
          </cell>
          <cell r="M246">
            <v>60.64</v>
          </cell>
          <cell r="O246">
            <v>62.57</v>
          </cell>
          <cell r="Q246">
            <v>59.86</v>
          </cell>
          <cell r="S246">
            <v>62.89</v>
          </cell>
        </row>
        <row r="247">
          <cell r="A247" t="str">
            <v>2 S 02 300 00</v>
          </cell>
          <cell r="B247" t="str">
            <v>Imprimação</v>
          </cell>
          <cell r="E247" t="str">
            <v>m2</v>
          </cell>
          <cell r="G247">
            <v>0.12</v>
          </cell>
          <cell r="M247">
            <v>0.14000000000000001</v>
          </cell>
          <cell r="O247">
            <v>0.14000000000000001</v>
          </cell>
          <cell r="Q247">
            <v>0.13</v>
          </cell>
          <cell r="S247">
            <v>0.13</v>
          </cell>
        </row>
        <row r="248">
          <cell r="A248" t="str">
            <v>2 S 02 400 00</v>
          </cell>
          <cell r="B248" t="str">
            <v>Pintura de ligação</v>
          </cell>
          <cell r="E248" t="str">
            <v>m2</v>
          </cell>
          <cell r="G248">
            <v>0.08</v>
          </cell>
          <cell r="M248">
            <v>0.1</v>
          </cell>
          <cell r="O248">
            <v>0.1</v>
          </cell>
          <cell r="Q248">
            <v>0.09</v>
          </cell>
          <cell r="S248">
            <v>0.09</v>
          </cell>
        </row>
        <row r="249">
          <cell r="A249" t="str">
            <v>2 S 02 500 00</v>
          </cell>
          <cell r="B249" t="str">
            <v>Tratamento superficial simples c/ cap</v>
          </cell>
          <cell r="E249" t="str">
            <v>m2</v>
          </cell>
          <cell r="G249">
            <v>0.43</v>
          </cell>
          <cell r="M249">
            <v>0.49</v>
          </cell>
          <cell r="O249">
            <v>0.49</v>
          </cell>
          <cell r="Q249">
            <v>0.48</v>
          </cell>
          <cell r="S249">
            <v>0.5</v>
          </cell>
        </row>
        <row r="250">
          <cell r="A250" t="str">
            <v>2 S 02 500 01</v>
          </cell>
          <cell r="B250" t="str">
            <v>Tratamento superficial simples c/ emulsão</v>
          </cell>
          <cell r="E250" t="str">
            <v>m2</v>
          </cell>
          <cell r="G250">
            <v>0.4</v>
          </cell>
          <cell r="M250">
            <v>0.46</v>
          </cell>
          <cell r="O250">
            <v>0.46</v>
          </cell>
          <cell r="Q250">
            <v>0.45</v>
          </cell>
          <cell r="S250">
            <v>0.46</v>
          </cell>
        </row>
        <row r="251">
          <cell r="A251" t="str">
            <v>2 S 02 500 02</v>
          </cell>
          <cell r="B251" t="str">
            <v>Tratamento superficial simples c/ banho diluído</v>
          </cell>
          <cell r="E251" t="str">
            <v>m2</v>
          </cell>
          <cell r="G251">
            <v>0.46</v>
          </cell>
          <cell r="M251">
            <v>0.53</v>
          </cell>
          <cell r="O251">
            <v>0.53</v>
          </cell>
          <cell r="Q251">
            <v>0.52</v>
          </cell>
          <cell r="S251">
            <v>0.53</v>
          </cell>
        </row>
        <row r="252">
          <cell r="A252" t="str">
            <v>2 S 02 501 00</v>
          </cell>
          <cell r="B252" t="str">
            <v>Tratamento superficial duplo c/ cap</v>
          </cell>
          <cell r="E252" t="str">
            <v>m2</v>
          </cell>
          <cell r="G252">
            <v>1.26</v>
          </cell>
          <cell r="M252">
            <v>1.44</v>
          </cell>
          <cell r="O252">
            <v>1.45</v>
          </cell>
          <cell r="Q252">
            <v>1.42</v>
          </cell>
          <cell r="S252">
            <v>1.46</v>
          </cell>
        </row>
        <row r="253">
          <cell r="A253" t="str">
            <v>2 S 02 501 01</v>
          </cell>
          <cell r="B253" t="str">
            <v>Tratamento superficial duplo c/ emulsão</v>
          </cell>
          <cell r="E253" t="str">
            <v>m2</v>
          </cell>
          <cell r="G253">
            <v>1.25</v>
          </cell>
          <cell r="M253">
            <v>1.43</v>
          </cell>
          <cell r="O253">
            <v>1.44</v>
          </cell>
          <cell r="Q253">
            <v>1.41</v>
          </cell>
          <cell r="S253">
            <v>1.45</v>
          </cell>
        </row>
        <row r="254">
          <cell r="A254" t="str">
            <v>2 S 02 501 02</v>
          </cell>
          <cell r="B254" t="str">
            <v>Tratamento superficial duplo c/ banho diluído</v>
          </cell>
          <cell r="E254" t="str">
            <v>m2</v>
          </cell>
          <cell r="G254">
            <v>1.39</v>
          </cell>
          <cell r="M254">
            <v>1.58</v>
          </cell>
          <cell r="O254">
            <v>1.6</v>
          </cell>
          <cell r="Q254">
            <v>1.56</v>
          </cell>
          <cell r="S254">
            <v>1.6</v>
          </cell>
        </row>
        <row r="255">
          <cell r="A255" t="str">
            <v>2 S 02 502 00</v>
          </cell>
          <cell r="B255" t="str">
            <v>Tratamento superficial triplo c/ cap</v>
          </cell>
          <cell r="E255" t="str">
            <v>m2</v>
          </cell>
          <cell r="G255">
            <v>1.81</v>
          </cell>
          <cell r="M255">
            <v>2.06</v>
          </cell>
          <cell r="O255">
            <v>2.08</v>
          </cell>
          <cell r="Q255">
            <v>2.0299999999999998</v>
          </cell>
          <cell r="S255">
            <v>2.0699999999999998</v>
          </cell>
        </row>
        <row r="256">
          <cell r="A256" t="str">
            <v>2 S 02 502 01</v>
          </cell>
          <cell r="B256" t="str">
            <v>Tratamento superficial triplo c/ emulsão</v>
          </cell>
          <cell r="E256" t="str">
            <v>m2</v>
          </cell>
          <cell r="G256">
            <v>1.83</v>
          </cell>
          <cell r="M256">
            <v>2.09</v>
          </cell>
          <cell r="O256">
            <v>2.1</v>
          </cell>
          <cell r="Q256">
            <v>2.0499999999999998</v>
          </cell>
          <cell r="S256">
            <v>2.1</v>
          </cell>
        </row>
        <row r="257">
          <cell r="A257" t="str">
            <v>2 S 02 502 02</v>
          </cell>
          <cell r="B257" t="str">
            <v>Tratamento superficial triplo c/ banho diluído</v>
          </cell>
          <cell r="E257" t="str">
            <v>m2</v>
          </cell>
          <cell r="G257">
            <v>1.99</v>
          </cell>
          <cell r="M257">
            <v>2.27</v>
          </cell>
          <cell r="O257">
            <v>2.29</v>
          </cell>
          <cell r="Q257">
            <v>2.23</v>
          </cell>
          <cell r="S257">
            <v>2.2799999999999998</v>
          </cell>
        </row>
        <row r="258">
          <cell r="A258" t="str">
            <v>2 S 02 530 00</v>
          </cell>
          <cell r="B258" t="str">
            <v>Pré-misturado a frio</v>
          </cell>
          <cell r="E258" t="str">
            <v>m3</v>
          </cell>
          <cell r="G258">
            <v>51.95</v>
          </cell>
          <cell r="M258">
            <v>58.27</v>
          </cell>
          <cell r="O258">
            <v>59.33</v>
          </cell>
          <cell r="Q258">
            <v>57.91</v>
          </cell>
          <cell r="S258">
            <v>59.46</v>
          </cell>
        </row>
        <row r="259">
          <cell r="A259" t="str">
            <v>2 S 02 531 00</v>
          </cell>
          <cell r="B259" t="str">
            <v>Macadame betuminoso por penetração</v>
          </cell>
          <cell r="E259" t="str">
            <v>m3</v>
          </cell>
          <cell r="G259">
            <v>44.59</v>
          </cell>
          <cell r="M259">
            <v>50.28</v>
          </cell>
          <cell r="O259">
            <v>51.03</v>
          </cell>
          <cell r="Q259">
            <v>49.93</v>
          </cell>
          <cell r="S259">
            <v>51.81</v>
          </cell>
        </row>
        <row r="260">
          <cell r="A260" t="str">
            <v>2 S 02 532 00</v>
          </cell>
          <cell r="B260" t="str">
            <v>Areia-asfalto a quente</v>
          </cell>
          <cell r="E260" t="str">
            <v>t</v>
          </cell>
          <cell r="G260">
            <v>35.71</v>
          </cell>
          <cell r="M260">
            <v>38.22</v>
          </cell>
          <cell r="O260">
            <v>38.67</v>
          </cell>
          <cell r="Q260">
            <v>45.7</v>
          </cell>
          <cell r="S260">
            <v>37.369999999999997</v>
          </cell>
        </row>
        <row r="261">
          <cell r="A261" t="str">
            <v>2 S 02 540 01</v>
          </cell>
          <cell r="B261" t="str">
            <v>Conc. betuminoso usinado a quente - capa rolamento</v>
          </cell>
          <cell r="E261" t="str">
            <v>t</v>
          </cell>
          <cell r="G261">
            <v>30.94</v>
          </cell>
          <cell r="M261">
            <v>33.76</v>
          </cell>
          <cell r="O261">
            <v>34.15</v>
          </cell>
          <cell r="Q261">
            <v>37.6</v>
          </cell>
          <cell r="S261">
            <v>33.72</v>
          </cell>
        </row>
        <row r="262">
          <cell r="A262" t="str">
            <v>2 S 02 540 02</v>
          </cell>
          <cell r="B262" t="str">
            <v>Concreto betuminoso usinado a quente - "binder"</v>
          </cell>
          <cell r="E262" t="str">
            <v>t</v>
          </cell>
          <cell r="G262">
            <v>30.33</v>
          </cell>
          <cell r="M262">
            <v>33.21</v>
          </cell>
          <cell r="O262">
            <v>33.619999999999997</v>
          </cell>
          <cell r="Q262">
            <v>37.049999999999997</v>
          </cell>
          <cell r="S262">
            <v>33.200000000000003</v>
          </cell>
        </row>
        <row r="263">
          <cell r="A263" t="str">
            <v>2 S 02 603 00</v>
          </cell>
          <cell r="B263" t="str">
            <v>Sub-base de concreto rolado</v>
          </cell>
          <cell r="E263" t="str">
            <v>m3</v>
          </cell>
          <cell r="G263">
            <v>74.19</v>
          </cell>
          <cell r="M263">
            <v>107.78</v>
          </cell>
          <cell r="O263">
            <v>108.71</v>
          </cell>
          <cell r="Q263">
            <v>107.73</v>
          </cell>
          <cell r="S263">
            <v>85.81</v>
          </cell>
        </row>
        <row r="264">
          <cell r="A264" t="str">
            <v>2 S 02 604 00</v>
          </cell>
          <cell r="B264" t="str">
            <v>Sub-base de concreto de cimento portland</v>
          </cell>
          <cell r="E264" t="str">
            <v>m3</v>
          </cell>
          <cell r="G264">
            <v>119.92</v>
          </cell>
          <cell r="M264">
            <v>134.34</v>
          </cell>
          <cell r="O264">
            <v>136.71</v>
          </cell>
          <cell r="Q264">
            <v>132.68</v>
          </cell>
          <cell r="S264">
            <v>138.08000000000001</v>
          </cell>
        </row>
        <row r="265">
          <cell r="A265" t="str">
            <v>2 S 02 606 00</v>
          </cell>
          <cell r="B265" t="str">
            <v>Concreto de cimento portland com fôrma deslizante</v>
          </cell>
          <cell r="E265" t="str">
            <v>m3</v>
          </cell>
          <cell r="G265">
            <v>175.29</v>
          </cell>
          <cell r="M265">
            <v>282.95</v>
          </cell>
          <cell r="O265">
            <v>283.45999999999998</v>
          </cell>
          <cell r="Q265">
            <v>283.08999999999997</v>
          </cell>
          <cell r="S265">
            <v>200.22</v>
          </cell>
        </row>
        <row r="266">
          <cell r="A266" t="str">
            <v>2 S 02 607 00</v>
          </cell>
          <cell r="B266" t="str">
            <v>Concreto cimento portland c/ equip. pequeno porte</v>
          </cell>
          <cell r="E266" t="str">
            <v>m3</v>
          </cell>
          <cell r="G266">
            <v>278.25</v>
          </cell>
          <cell r="M266">
            <v>302.01</v>
          </cell>
          <cell r="O266">
            <v>309.39999999999998</v>
          </cell>
          <cell r="Q266">
            <v>297.07</v>
          </cell>
          <cell r="S266">
            <v>312.82</v>
          </cell>
        </row>
        <row r="267">
          <cell r="A267" t="str">
            <v>2 S 02 700 01</v>
          </cell>
          <cell r="B267" t="str">
            <v>Execução pavim. c/ peças pré-moldadas concr.</v>
          </cell>
          <cell r="E267" t="str">
            <v>m2</v>
          </cell>
          <cell r="G267">
            <v>36.909999999999997</v>
          </cell>
          <cell r="M267">
            <v>53.46</v>
          </cell>
          <cell r="O267">
            <v>53.64</v>
          </cell>
          <cell r="Q267">
            <v>53.31</v>
          </cell>
          <cell r="S267">
            <v>42.64</v>
          </cell>
        </row>
        <row r="268">
          <cell r="A268" t="str">
            <v>2 S 02 702 00</v>
          </cell>
          <cell r="B268" t="str">
            <v>Limpeza e enchimento de junta de pavimento de conc</v>
          </cell>
          <cell r="E268" t="str">
            <v>m</v>
          </cell>
          <cell r="G268">
            <v>2.87</v>
          </cell>
          <cell r="M268">
            <v>2.8</v>
          </cell>
          <cell r="O268">
            <v>2.64</v>
          </cell>
          <cell r="Q268">
            <v>2.5099999999999998</v>
          </cell>
          <cell r="S268">
            <v>2.52</v>
          </cell>
        </row>
        <row r="269">
          <cell r="A269" t="str">
            <v>2 S 03 000 02</v>
          </cell>
          <cell r="B269" t="str">
            <v>Escavação manual de cavas em material 1a cat</v>
          </cell>
          <cell r="E269" t="str">
            <v>m3</v>
          </cell>
          <cell r="G269">
            <v>21.92</v>
          </cell>
          <cell r="M269">
            <v>26.31</v>
          </cell>
          <cell r="O269">
            <v>26.31</v>
          </cell>
          <cell r="Q269">
            <v>26.31</v>
          </cell>
          <cell r="S269">
            <v>26.31</v>
          </cell>
        </row>
        <row r="270">
          <cell r="A270" t="str">
            <v>2 S 03 000 03</v>
          </cell>
          <cell r="B270" t="str">
            <v>Escavação manual de cavas em material 2a cat</v>
          </cell>
          <cell r="E270" t="str">
            <v>m3</v>
          </cell>
          <cell r="G270">
            <v>29.23</v>
          </cell>
          <cell r="M270">
            <v>35.08</v>
          </cell>
          <cell r="O270">
            <v>35.08</v>
          </cell>
          <cell r="Q270">
            <v>35.08</v>
          </cell>
          <cell r="S270">
            <v>35.08</v>
          </cell>
        </row>
        <row r="271">
          <cell r="A271" t="str">
            <v>2 S 03 010 01</v>
          </cell>
          <cell r="B271" t="str">
            <v>Escavação em cavas de fundação com esgotamento</v>
          </cell>
          <cell r="E271" t="str">
            <v>m3</v>
          </cell>
          <cell r="G271">
            <v>25</v>
          </cell>
          <cell r="M271">
            <v>29.91</v>
          </cell>
          <cell r="O271">
            <v>29.91</v>
          </cell>
          <cell r="Q271">
            <v>29.88</v>
          </cell>
          <cell r="S271">
            <v>29.88</v>
          </cell>
        </row>
        <row r="272">
          <cell r="A272" t="str">
            <v>2 S 03 119 01</v>
          </cell>
          <cell r="B272" t="str">
            <v>Escoramento com madeira de OAE</v>
          </cell>
          <cell r="E272" t="str">
            <v>m3</v>
          </cell>
          <cell r="G272">
            <v>18.87</v>
          </cell>
          <cell r="M272">
            <v>20.49</v>
          </cell>
          <cell r="O272">
            <v>21</v>
          </cell>
          <cell r="Q272">
            <v>21</v>
          </cell>
          <cell r="S272">
            <v>21</v>
          </cell>
        </row>
        <row r="273">
          <cell r="A273" t="str">
            <v>2 S 03 300 01</v>
          </cell>
          <cell r="B273" t="str">
            <v>Confecção e lançamento concr. magro em betoneira</v>
          </cell>
          <cell r="E273" t="str">
            <v>m3</v>
          </cell>
          <cell r="G273">
            <v>160.36000000000001</v>
          </cell>
          <cell r="M273">
            <v>177.03</v>
          </cell>
          <cell r="O273">
            <v>180.91</v>
          </cell>
          <cell r="Q273">
            <v>174.83</v>
          </cell>
          <cell r="S273">
            <v>182.54</v>
          </cell>
        </row>
        <row r="274">
          <cell r="A274" t="str">
            <v>2 S 03 321 00</v>
          </cell>
          <cell r="B274" t="str">
            <v>Conc.estr.fck=8 MPa-contr.raz.uso ger.conf. e lanç</v>
          </cell>
          <cell r="E274" t="str">
            <v>m3</v>
          </cell>
          <cell r="G274">
            <v>192.27</v>
          </cell>
          <cell r="M274">
            <v>210.91</v>
          </cell>
          <cell r="O274">
            <v>215.84</v>
          </cell>
          <cell r="Q274">
            <v>207.98</v>
          </cell>
          <cell r="S274">
            <v>218</v>
          </cell>
        </row>
        <row r="275">
          <cell r="A275" t="str">
            <v>2 S 03 322 00</v>
          </cell>
          <cell r="B275" t="str">
            <v>Conc.estr.fck=10 MPa-contr.raz.uso ger.conf.e lanç</v>
          </cell>
          <cell r="E275" t="str">
            <v>m3</v>
          </cell>
          <cell r="G275">
            <v>203.11</v>
          </cell>
          <cell r="M275">
            <v>222.42</v>
          </cell>
          <cell r="O275">
            <v>227.71</v>
          </cell>
          <cell r="Q275">
            <v>219.24</v>
          </cell>
          <cell r="S275">
            <v>230.05</v>
          </cell>
        </row>
        <row r="276">
          <cell r="A276" t="str">
            <v>2 S 03 323 00</v>
          </cell>
          <cell r="B276" t="str">
            <v>Conc.estr.fck=12 MPa-contr.raz.uso ger.conf.e lanç</v>
          </cell>
          <cell r="E276" t="str">
            <v>m3</v>
          </cell>
          <cell r="G276">
            <v>214.75</v>
          </cell>
          <cell r="M276">
            <v>234.78</v>
          </cell>
          <cell r="O276">
            <v>240.46</v>
          </cell>
          <cell r="Q276">
            <v>231.34</v>
          </cell>
          <cell r="S276">
            <v>242.98</v>
          </cell>
        </row>
        <row r="277">
          <cell r="A277" t="str">
            <v>2 S 03 324 00</v>
          </cell>
          <cell r="B277" t="str">
            <v>Conc.estr.fck=15 MPa-contr.raz.uso ger.conf.e lanç</v>
          </cell>
          <cell r="E277" t="str">
            <v>m3</v>
          </cell>
          <cell r="G277">
            <v>227.01</v>
          </cell>
          <cell r="M277">
            <v>247.79</v>
          </cell>
          <cell r="O277">
            <v>253.88</v>
          </cell>
          <cell r="Q277">
            <v>244.06</v>
          </cell>
          <cell r="S277">
            <v>256.60000000000002</v>
          </cell>
        </row>
        <row r="278">
          <cell r="A278" t="str">
            <v>2 S 03 324 01</v>
          </cell>
          <cell r="B278" t="str">
            <v>Conc.estr.fck=15 MPa-contr.raz.c/adit.conf. e lanç</v>
          </cell>
          <cell r="E278" t="str">
            <v>m3</v>
          </cell>
          <cell r="G278">
            <v>209.63</v>
          </cell>
          <cell r="M278">
            <v>228.71</v>
          </cell>
          <cell r="O278">
            <v>234.5</v>
          </cell>
          <cell r="Q278">
            <v>225.34</v>
          </cell>
          <cell r="S278">
            <v>237.26</v>
          </cell>
        </row>
        <row r="279">
          <cell r="A279" t="str">
            <v>2 S 03 325 00</v>
          </cell>
          <cell r="B279" t="str">
            <v>Conc.estr.fck=18 MPa-contr.raz.uso ger.conf.e lanç</v>
          </cell>
          <cell r="E279" t="str">
            <v>m3</v>
          </cell>
          <cell r="G279">
            <v>239.11</v>
          </cell>
          <cell r="M279">
            <v>260.66000000000003</v>
          </cell>
          <cell r="O279">
            <v>267.14</v>
          </cell>
          <cell r="Q279">
            <v>256.64999999999998</v>
          </cell>
          <cell r="S279">
            <v>270.05</v>
          </cell>
        </row>
        <row r="280">
          <cell r="A280" t="str">
            <v>2 S 03 325 01</v>
          </cell>
          <cell r="B280" t="str">
            <v>Conc.estr.fck=18 MPa-contr.raz.c/adit.conf. e lanç</v>
          </cell>
          <cell r="E280" t="str">
            <v>m3</v>
          </cell>
          <cell r="G280">
            <v>220.81</v>
          </cell>
          <cell r="M280">
            <v>240.62</v>
          </cell>
          <cell r="O280">
            <v>246.77</v>
          </cell>
          <cell r="Q280">
            <v>237</v>
          </cell>
          <cell r="S280">
            <v>249.72</v>
          </cell>
        </row>
        <row r="281">
          <cell r="A281" t="str">
            <v>2 S 03 326 00</v>
          </cell>
          <cell r="B281" t="str">
            <v>Conc.estr.fck=20 MPa-contr.raz.uso ger.conf.e lanç</v>
          </cell>
          <cell r="E281" t="str">
            <v>m3</v>
          </cell>
          <cell r="G281">
            <v>249.01</v>
          </cell>
          <cell r="M281">
            <v>271.17</v>
          </cell>
          <cell r="O281">
            <v>277.97000000000003</v>
          </cell>
          <cell r="Q281">
            <v>266.93</v>
          </cell>
          <cell r="S281">
            <v>281.05</v>
          </cell>
        </row>
        <row r="282">
          <cell r="A282" t="str">
            <v>2 S 03 326 01</v>
          </cell>
          <cell r="B282" t="str">
            <v>Conc.estr.fck=20 MPa-contr.raz.c/adit.conf. e lanç</v>
          </cell>
          <cell r="E282" t="str">
            <v>m3</v>
          </cell>
          <cell r="G282">
            <v>230.98</v>
          </cell>
          <cell r="M282">
            <v>251.38</v>
          </cell>
          <cell r="O282">
            <v>257.87</v>
          </cell>
          <cell r="Q282">
            <v>247.52</v>
          </cell>
          <cell r="S282">
            <v>260.99</v>
          </cell>
        </row>
        <row r="283">
          <cell r="A283" t="str">
            <v>2 S 03 327 00</v>
          </cell>
          <cell r="B283" t="str">
            <v>Conc.estr.fck=22 MPa-contr.raz.uso ger.conf.e lanç</v>
          </cell>
          <cell r="E283" t="str">
            <v>m3</v>
          </cell>
          <cell r="G283">
            <v>260.64999999999998</v>
          </cell>
          <cell r="M283">
            <v>283.52999999999997</v>
          </cell>
          <cell r="O283">
            <v>290.72000000000003</v>
          </cell>
          <cell r="Q283">
            <v>279.02</v>
          </cell>
          <cell r="S283">
            <v>293.98</v>
          </cell>
        </row>
        <row r="284">
          <cell r="A284" t="str">
            <v>2 S 03 328 00</v>
          </cell>
          <cell r="B284" t="str">
            <v>Conc.estr.fck=24 MPa-contr.raz.uso ger.conf.e lanç</v>
          </cell>
          <cell r="E284" t="str">
            <v>m3</v>
          </cell>
          <cell r="G284">
            <v>272.52</v>
          </cell>
          <cell r="M284">
            <v>296.13</v>
          </cell>
          <cell r="O284">
            <v>303.72000000000003</v>
          </cell>
          <cell r="Q284">
            <v>291.36</v>
          </cell>
          <cell r="S284">
            <v>307.18</v>
          </cell>
        </row>
        <row r="285">
          <cell r="A285" t="str">
            <v>2 S 03 329 00</v>
          </cell>
          <cell r="B285" t="str">
            <v>Conc.estr.fck=25 MPa-contr.raz.c/adit.conf. e lanç</v>
          </cell>
          <cell r="E285" t="str">
            <v>m3</v>
          </cell>
          <cell r="G285">
            <v>253.24</v>
          </cell>
          <cell r="M285">
            <v>275.2</v>
          </cell>
          <cell r="O285">
            <v>282.39999999999998</v>
          </cell>
          <cell r="Q285">
            <v>270.83999999999997</v>
          </cell>
          <cell r="S285">
            <v>285.87</v>
          </cell>
        </row>
        <row r="286">
          <cell r="A286" t="str">
            <v>2 S 03 329 01</v>
          </cell>
          <cell r="B286" t="str">
            <v>Conc.estr.fck=26 MPa-contr.raz.uso ger.conf.e lanç</v>
          </cell>
          <cell r="E286" t="str">
            <v>m3</v>
          </cell>
          <cell r="G286">
            <v>283.35000000000002</v>
          </cell>
          <cell r="M286">
            <v>307.63</v>
          </cell>
          <cell r="O286">
            <v>315.58</v>
          </cell>
          <cell r="Q286">
            <v>302.61</v>
          </cell>
          <cell r="S286">
            <v>319.22000000000003</v>
          </cell>
        </row>
        <row r="287">
          <cell r="A287" t="str">
            <v>2 S 03 329 02</v>
          </cell>
          <cell r="B287" t="str">
            <v>Conc.estr.fck=30 MPa-contr.raz.uso ger.conf.e lanç</v>
          </cell>
          <cell r="E287" t="str">
            <v>m3</v>
          </cell>
          <cell r="G287">
            <v>293.95999999999998</v>
          </cell>
          <cell r="M287">
            <v>318.91000000000003</v>
          </cell>
          <cell r="O287">
            <v>327.2</v>
          </cell>
          <cell r="Q287">
            <v>313.64</v>
          </cell>
          <cell r="S287">
            <v>331</v>
          </cell>
        </row>
        <row r="288">
          <cell r="A288" t="str">
            <v>2 S 03 329 03</v>
          </cell>
          <cell r="B288" t="str">
            <v>Conc.estr.fck=30 MPa-contr.raz.uso ger.conf.e lanç</v>
          </cell>
          <cell r="E288" t="str">
            <v>m3</v>
          </cell>
          <cell r="G288">
            <v>273.69</v>
          </cell>
          <cell r="M288">
            <v>297</v>
          </cell>
          <cell r="O288">
            <v>304.86</v>
          </cell>
          <cell r="Q288">
            <v>292.18</v>
          </cell>
          <cell r="S288">
            <v>308.64999999999998</v>
          </cell>
        </row>
        <row r="289">
          <cell r="A289" t="str">
            <v>2 S 03 329 04</v>
          </cell>
          <cell r="B289" t="str">
            <v>Conc.estr.fck=35 MPa-contr.raz.c/adit.conf. e lanç</v>
          </cell>
          <cell r="E289" t="str">
            <v>m3</v>
          </cell>
          <cell r="G289">
            <v>294.66000000000003</v>
          </cell>
          <cell r="M289">
            <v>319.14999999999998</v>
          </cell>
          <cell r="O289">
            <v>327.78</v>
          </cell>
          <cell r="Q289">
            <v>313.89</v>
          </cell>
          <cell r="S289">
            <v>332.06</v>
          </cell>
        </row>
        <row r="290">
          <cell r="A290" t="str">
            <v>2 S 03 370 00</v>
          </cell>
          <cell r="B290" t="str">
            <v>Forma comum de madeira</v>
          </cell>
          <cell r="E290" t="str">
            <v>m2</v>
          </cell>
          <cell r="G290">
            <v>27.54</v>
          </cell>
          <cell r="M290">
            <v>30.48</v>
          </cell>
          <cell r="O290">
            <v>30.53</v>
          </cell>
          <cell r="Q290">
            <v>30.74</v>
          </cell>
          <cell r="S290">
            <v>30.69</v>
          </cell>
        </row>
        <row r="291">
          <cell r="A291" t="str">
            <v>2 S 03 371 01</v>
          </cell>
          <cell r="B291" t="str">
            <v>Forma de placa compensada resinada</v>
          </cell>
          <cell r="E291" t="str">
            <v>m2</v>
          </cell>
          <cell r="G291">
            <v>21.92</v>
          </cell>
          <cell r="M291">
            <v>24.19</v>
          </cell>
          <cell r="O291">
            <v>24.24</v>
          </cell>
          <cell r="Q291">
            <v>25.15</v>
          </cell>
          <cell r="S291">
            <v>25.11</v>
          </cell>
        </row>
        <row r="292">
          <cell r="A292" t="str">
            <v>2 S 03 371 02</v>
          </cell>
          <cell r="B292" t="str">
            <v>Forma de placa compensada plastificada</v>
          </cell>
          <cell r="E292" t="str">
            <v>m2</v>
          </cell>
          <cell r="G292">
            <v>24.51</v>
          </cell>
          <cell r="M292">
            <v>26.78</v>
          </cell>
          <cell r="O292">
            <v>26.83</v>
          </cell>
          <cell r="Q292">
            <v>27.98</v>
          </cell>
          <cell r="S292">
            <v>27.93</v>
          </cell>
        </row>
        <row r="293">
          <cell r="A293" t="str">
            <v>2 S 03 372 01</v>
          </cell>
          <cell r="B293" t="str">
            <v>Formas para tubulão</v>
          </cell>
          <cell r="E293" t="str">
            <v>m2</v>
          </cell>
          <cell r="G293">
            <v>13.34</v>
          </cell>
          <cell r="M293">
            <v>15.39</v>
          </cell>
          <cell r="O293">
            <v>15.4</v>
          </cell>
          <cell r="Q293">
            <v>15.63</v>
          </cell>
          <cell r="S293">
            <v>15.59</v>
          </cell>
        </row>
        <row r="294">
          <cell r="A294" t="str">
            <v>2 S 03 401 01</v>
          </cell>
          <cell r="B294" t="str">
            <v>Estaca tipo Franki D=350 mm</v>
          </cell>
          <cell r="E294" t="str">
            <v>m</v>
          </cell>
          <cell r="G294">
            <v>106.96</v>
          </cell>
          <cell r="M294">
            <v>121.37</v>
          </cell>
          <cell r="O294">
            <v>125.92</v>
          </cell>
          <cell r="Q294">
            <v>122.8</v>
          </cell>
          <cell r="S294">
            <v>124.06</v>
          </cell>
        </row>
        <row r="295">
          <cell r="A295" t="str">
            <v>2 S 03 401 02</v>
          </cell>
          <cell r="B295" t="str">
            <v>Estaca tipo Franki D=400 mm</v>
          </cell>
          <cell r="E295" t="str">
            <v>m</v>
          </cell>
          <cell r="G295">
            <v>117.69</v>
          </cell>
          <cell r="M295">
            <v>133.51</v>
          </cell>
          <cell r="O295">
            <v>138.46</v>
          </cell>
          <cell r="Q295">
            <v>134.91</v>
          </cell>
          <cell r="S295">
            <v>136.41</v>
          </cell>
        </row>
        <row r="296">
          <cell r="A296" t="str">
            <v>2 S 03 401 03</v>
          </cell>
          <cell r="B296" t="str">
            <v>Estaca tipo Franki D=520 mm</v>
          </cell>
          <cell r="E296" t="str">
            <v>m</v>
          </cell>
          <cell r="G296">
            <v>163.25</v>
          </cell>
          <cell r="M296">
            <v>184.25</v>
          </cell>
          <cell r="O296">
            <v>190.99</v>
          </cell>
          <cell r="Q296">
            <v>186.27</v>
          </cell>
          <cell r="S296">
            <v>188.9</v>
          </cell>
        </row>
        <row r="297">
          <cell r="A297" t="str">
            <v>2 S 03 401 04</v>
          </cell>
          <cell r="B297" t="str">
            <v>Estaca tipo Franki D=600 mm</v>
          </cell>
          <cell r="E297" t="str">
            <v>m</v>
          </cell>
          <cell r="G297">
            <v>204.35</v>
          </cell>
          <cell r="M297">
            <v>230.21</v>
          </cell>
          <cell r="O297">
            <v>238.61</v>
          </cell>
          <cell r="Q297">
            <v>232.82</v>
          </cell>
          <cell r="S297">
            <v>236.33</v>
          </cell>
        </row>
        <row r="298">
          <cell r="A298" t="str">
            <v>2 S 03 402 01</v>
          </cell>
          <cell r="B298" t="str">
            <v>Cravação estacas pré-mold. de concreto 30 x 30 cm</v>
          </cell>
          <cell r="E298" t="str">
            <v>m</v>
          </cell>
          <cell r="G298">
            <v>109.09</v>
          </cell>
          <cell r="M298">
            <v>123.59</v>
          </cell>
          <cell r="O298">
            <v>127.15</v>
          </cell>
          <cell r="Q298">
            <v>124.9</v>
          </cell>
          <cell r="S298">
            <v>126</v>
          </cell>
        </row>
        <row r="299">
          <cell r="A299" t="str">
            <v>2 S 03 404 01</v>
          </cell>
          <cell r="B299" t="str">
            <v>Forn. e crav. estacas perfil met. I de 10" simples</v>
          </cell>
          <cell r="E299" t="str">
            <v>m</v>
          </cell>
          <cell r="G299">
            <v>240.04</v>
          </cell>
          <cell r="M299">
            <v>257.08</v>
          </cell>
          <cell r="O299">
            <v>260.58999999999997</v>
          </cell>
          <cell r="Q299">
            <v>231.62</v>
          </cell>
          <cell r="S299">
            <v>231.62</v>
          </cell>
        </row>
        <row r="300">
          <cell r="A300" t="str">
            <v>2 S 03 404 04</v>
          </cell>
          <cell r="B300" t="str">
            <v>Forn. e crav. estacas perfil met. I de 10" duplo</v>
          </cell>
          <cell r="E300" t="str">
            <v>m</v>
          </cell>
          <cell r="G300">
            <v>382.91</v>
          </cell>
          <cell r="M300">
            <v>400.25</v>
          </cell>
          <cell r="O300">
            <v>403.83</v>
          </cell>
          <cell r="Q300">
            <v>348.91</v>
          </cell>
          <cell r="S300">
            <v>348.91</v>
          </cell>
        </row>
        <row r="301">
          <cell r="A301" t="str">
            <v>2 S 03 404 11</v>
          </cell>
          <cell r="B301" t="str">
            <v>Cravação estacas met. trilhos soldados - estrela</v>
          </cell>
          <cell r="E301" t="str">
            <v>m</v>
          </cell>
          <cell r="G301">
            <v>214.28</v>
          </cell>
          <cell r="M301">
            <v>255.04</v>
          </cell>
          <cell r="O301">
            <v>266.54000000000002</v>
          </cell>
          <cell r="Q301">
            <v>255.43</v>
          </cell>
          <cell r="S301">
            <v>255.43</v>
          </cell>
        </row>
        <row r="302">
          <cell r="A302" t="str">
            <v>2 S 03 410 01</v>
          </cell>
          <cell r="B302" t="str">
            <v>Tubulão a céu aberto diâmetro externo = 1,00 m</v>
          </cell>
          <cell r="E302" t="str">
            <v>m</v>
          </cell>
          <cell r="G302">
            <v>666.11</v>
          </cell>
          <cell r="M302">
            <v>754.53</v>
          </cell>
          <cell r="O302">
            <v>773.36</v>
          </cell>
          <cell r="Q302">
            <v>768.06</v>
          </cell>
          <cell r="S302">
            <v>776.36</v>
          </cell>
        </row>
        <row r="303">
          <cell r="A303" t="str">
            <v>2 S 03 410 11</v>
          </cell>
          <cell r="B303" t="str">
            <v>Tubulão a céu aberto diâmetro externo = 1,20 m</v>
          </cell>
          <cell r="E303" t="str">
            <v>m</v>
          </cell>
          <cell r="G303">
            <v>864.88</v>
          </cell>
          <cell r="M303">
            <v>979.92</v>
          </cell>
          <cell r="O303">
            <v>1002.96</v>
          </cell>
          <cell r="Q303">
            <v>994.85</v>
          </cell>
          <cell r="S303">
            <v>1007.05</v>
          </cell>
        </row>
        <row r="304">
          <cell r="A304" t="str">
            <v>2 S 03 410 21</v>
          </cell>
          <cell r="B304" t="str">
            <v>Tubulão a céu aberto diâmetro externo = 1,40 m</v>
          </cell>
          <cell r="E304" t="str">
            <v>m</v>
          </cell>
          <cell r="G304">
            <v>1080.8399999999999</v>
          </cell>
          <cell r="M304">
            <v>1225.73</v>
          </cell>
          <cell r="O304">
            <v>1253.0999999999999</v>
          </cell>
          <cell r="Q304">
            <v>1242.0999999999999</v>
          </cell>
          <cell r="S304">
            <v>1258.42</v>
          </cell>
        </row>
        <row r="305">
          <cell r="A305" t="str">
            <v>2 S 03 410 31</v>
          </cell>
          <cell r="B305" t="str">
            <v>Tubulão a céu aberto diâmetro externo = 1,60 m</v>
          </cell>
          <cell r="E305" t="str">
            <v>m</v>
          </cell>
          <cell r="G305">
            <v>1306.05</v>
          </cell>
          <cell r="M305">
            <v>1482.49</v>
          </cell>
          <cell r="O305">
            <v>1513.82</v>
          </cell>
          <cell r="Q305">
            <v>1499.5</v>
          </cell>
          <cell r="S305">
            <v>1520.5</v>
          </cell>
        </row>
        <row r="306">
          <cell r="A306" t="str">
            <v>2 S 03 410 41</v>
          </cell>
          <cell r="B306" t="str">
            <v>Tubulão a céu aberto diâmetro externo = 1,80 m</v>
          </cell>
          <cell r="E306" t="str">
            <v>m</v>
          </cell>
          <cell r="G306">
            <v>1576.57</v>
          </cell>
          <cell r="M306">
            <v>1790.53</v>
          </cell>
          <cell r="O306">
            <v>1826.88</v>
          </cell>
          <cell r="Q306">
            <v>1808.13</v>
          </cell>
          <cell r="S306">
            <v>1835.14</v>
          </cell>
        </row>
        <row r="307">
          <cell r="A307" t="str">
            <v>2 S 03 410 51</v>
          </cell>
          <cell r="B307" t="str">
            <v>Tubulão a céu aberto diâmetro externo = 2,00 m</v>
          </cell>
          <cell r="E307" t="str">
            <v>m</v>
          </cell>
          <cell r="G307">
            <v>1876.88</v>
          </cell>
          <cell r="M307">
            <v>2131.48</v>
          </cell>
          <cell r="O307">
            <v>2174.0300000000002</v>
          </cell>
          <cell r="Q307">
            <v>2150.31</v>
          </cell>
          <cell r="S307">
            <v>2184.04</v>
          </cell>
        </row>
        <row r="308">
          <cell r="A308" t="str">
            <v>2 S 03 410 61</v>
          </cell>
          <cell r="B308" t="str">
            <v>Tubulão a céu aberto diâmetro externo = 2,20 m</v>
          </cell>
          <cell r="E308" t="str">
            <v>m</v>
          </cell>
          <cell r="G308">
            <v>2234.09</v>
          </cell>
          <cell r="M308">
            <v>2538.9699999999998</v>
          </cell>
          <cell r="O308">
            <v>2588.98</v>
          </cell>
          <cell r="Q308">
            <v>2560.4499999999998</v>
          </cell>
          <cell r="S308">
            <v>2600.8200000000002</v>
          </cell>
        </row>
        <row r="309">
          <cell r="A309" t="str">
            <v>2 S 03 411 11</v>
          </cell>
          <cell r="B309" t="str">
            <v>Tub.ar comp.D=1,2 m prof.até 12 m lâmina d'água LF</v>
          </cell>
          <cell r="E309" t="str">
            <v>m</v>
          </cell>
          <cell r="G309">
            <v>2096.86</v>
          </cell>
          <cell r="M309">
            <v>2358.8200000000002</v>
          </cell>
          <cell r="O309">
            <v>2381.86</v>
          </cell>
          <cell r="Q309">
            <v>2340.0100000000002</v>
          </cell>
          <cell r="S309">
            <v>2352.1999999999998</v>
          </cell>
        </row>
        <row r="310">
          <cell r="A310" t="str">
            <v>2 S 03 411 12</v>
          </cell>
          <cell r="B310" t="str">
            <v>Tub.ar comp.D=1,2 m prof. 12/18 m lâmina d'água LF</v>
          </cell>
          <cell r="E310" t="str">
            <v>m</v>
          </cell>
          <cell r="G310">
            <v>2331.33</v>
          </cell>
          <cell r="M310">
            <v>2625.51</v>
          </cell>
          <cell r="O310">
            <v>2648.55</v>
          </cell>
          <cell r="Q310">
            <v>2601.63</v>
          </cell>
          <cell r="S310">
            <v>2613.83</v>
          </cell>
        </row>
        <row r="311">
          <cell r="A311" t="str">
            <v>2 S 03 411 13</v>
          </cell>
          <cell r="B311" t="str">
            <v>Tub.ar comp.D=1,2 m prof. 18/24 m lâmina d'água LF</v>
          </cell>
          <cell r="E311" t="str">
            <v>m</v>
          </cell>
          <cell r="G311">
            <v>2584.09</v>
          </cell>
          <cell r="M311">
            <v>2914.15</v>
          </cell>
          <cell r="O311">
            <v>2937.19</v>
          </cell>
          <cell r="Q311">
            <v>2885.21</v>
          </cell>
          <cell r="S311">
            <v>2897.4</v>
          </cell>
        </row>
        <row r="312">
          <cell r="A312" t="str">
            <v>2 S 03 411 14</v>
          </cell>
          <cell r="B312" t="str">
            <v>Tub.ar comp.D=1,2 m prof. 24/27 m lâmina d'água LF</v>
          </cell>
          <cell r="E312" t="str">
            <v>m</v>
          </cell>
          <cell r="G312">
            <v>2951.84</v>
          </cell>
          <cell r="M312">
            <v>3335.86</v>
          </cell>
          <cell r="O312">
            <v>3358.9</v>
          </cell>
          <cell r="Q312">
            <v>3300.16</v>
          </cell>
          <cell r="S312">
            <v>3312.35</v>
          </cell>
        </row>
        <row r="313">
          <cell r="A313" t="str">
            <v>2 S 03 411 15</v>
          </cell>
          <cell r="B313" t="str">
            <v>Tub.ar.comp.D=1,2 m prof. 27/31 m lâmina d'água LF</v>
          </cell>
          <cell r="E313" t="str">
            <v>m</v>
          </cell>
          <cell r="G313">
            <v>3455.78</v>
          </cell>
          <cell r="M313">
            <v>3921.4</v>
          </cell>
          <cell r="O313">
            <v>3944.44</v>
          </cell>
          <cell r="Q313">
            <v>3879.59</v>
          </cell>
          <cell r="S313">
            <v>3891.79</v>
          </cell>
        </row>
        <row r="314">
          <cell r="A314" t="str">
            <v>2 S 03 411 21</v>
          </cell>
          <cell r="B314" t="str">
            <v>Tub.ar.comp.D=1,4 m prof.até 12 m lâmina d'água LF</v>
          </cell>
          <cell r="E314" t="str">
            <v>m</v>
          </cell>
          <cell r="G314">
            <v>2716.75</v>
          </cell>
          <cell r="M314">
            <v>3055.52</v>
          </cell>
          <cell r="O314">
            <v>3082.9</v>
          </cell>
          <cell r="Q314">
            <v>3026.57</v>
          </cell>
          <cell r="S314">
            <v>3042.89</v>
          </cell>
        </row>
        <row r="315">
          <cell r="A315" t="str">
            <v>2 S 03 411 22</v>
          </cell>
          <cell r="B315" t="str">
            <v>Tub.ar comp.D=1,4 m prof. 12/18 m lâmina d'água LF</v>
          </cell>
          <cell r="E315" t="str">
            <v>m</v>
          </cell>
          <cell r="G315">
            <v>3031.84</v>
          </cell>
          <cell r="M315">
            <v>3413.88</v>
          </cell>
          <cell r="O315">
            <v>3441.26</v>
          </cell>
          <cell r="Q315">
            <v>3378.11</v>
          </cell>
          <cell r="S315">
            <v>3394.43</v>
          </cell>
        </row>
        <row r="316">
          <cell r="A316" t="str">
            <v>2 S 03 411 23</v>
          </cell>
          <cell r="B316" t="str">
            <v>Tub.ar comp.D=1,4 m prof. 18/24 m lâmina d'água LF</v>
          </cell>
          <cell r="E316" t="str">
            <v>m</v>
          </cell>
          <cell r="G316">
            <v>3370.75</v>
          </cell>
          <cell r="M316">
            <v>3800.9</v>
          </cell>
          <cell r="O316">
            <v>3828.28</v>
          </cell>
          <cell r="Q316">
            <v>3758.35</v>
          </cell>
          <cell r="S316">
            <v>3774.67</v>
          </cell>
        </row>
        <row r="317">
          <cell r="A317" t="str">
            <v>2 S 03 411 24</v>
          </cell>
          <cell r="B317" t="str">
            <v>Tub.ar comp.D=1,4 m prof. 24/27 m lâmina d'água LF</v>
          </cell>
          <cell r="E317" t="str">
            <v>m</v>
          </cell>
          <cell r="G317">
            <v>3864.15</v>
          </cell>
          <cell r="M317">
            <v>4366.71</v>
          </cell>
          <cell r="O317">
            <v>4394.09</v>
          </cell>
          <cell r="Q317">
            <v>4315.09</v>
          </cell>
          <cell r="S317">
            <v>4331.41</v>
          </cell>
        </row>
        <row r="318">
          <cell r="A318" t="str">
            <v>2 S 03 411 25</v>
          </cell>
          <cell r="B318" t="str">
            <v>Tub.ar comp.D=1,4 m prof. 27/31 m lâmina d'água LF</v>
          </cell>
          <cell r="E318" t="str">
            <v>m</v>
          </cell>
          <cell r="G318">
            <v>4690.3900000000003</v>
          </cell>
          <cell r="M318">
            <v>5318.78</v>
          </cell>
          <cell r="O318">
            <v>5346.16</v>
          </cell>
          <cell r="Q318">
            <v>5253.55</v>
          </cell>
          <cell r="S318">
            <v>5269.87</v>
          </cell>
        </row>
        <row r="319">
          <cell r="A319" t="str">
            <v>2 S 03 411 31</v>
          </cell>
          <cell r="B319" t="str">
            <v>Tub.ar comp.D=1,6 m prof.até 12 m lâmina d'água LF</v>
          </cell>
          <cell r="E319" t="str">
            <v>m</v>
          </cell>
          <cell r="G319">
            <v>3458.71</v>
          </cell>
          <cell r="M319">
            <v>3889.69</v>
          </cell>
          <cell r="O319">
            <v>3921.04</v>
          </cell>
          <cell r="Q319">
            <v>3846.85</v>
          </cell>
          <cell r="S319">
            <v>3867.86</v>
          </cell>
        </row>
        <row r="320">
          <cell r="A320" t="str">
            <v>2 S 03 411 32</v>
          </cell>
          <cell r="B320" t="str">
            <v>Tub.ar comp.D=1,6 m prof. 12/18 m lâmina d'água LF</v>
          </cell>
          <cell r="E320" t="str">
            <v>m</v>
          </cell>
          <cell r="G320">
            <v>3874.71</v>
          </cell>
          <cell r="M320">
            <v>4362.84</v>
          </cell>
          <cell r="O320">
            <v>4394.1899999999996</v>
          </cell>
          <cell r="Q320">
            <v>4311.01</v>
          </cell>
          <cell r="S320">
            <v>4332.0200000000004</v>
          </cell>
        </row>
        <row r="321">
          <cell r="A321" t="str">
            <v>2 S 03 411 33</v>
          </cell>
          <cell r="B321" t="str">
            <v>Tub.ar comp.D=1,6 m prof. 18/24 m lâmina d'água LF</v>
          </cell>
          <cell r="E321" t="str">
            <v>m</v>
          </cell>
          <cell r="G321">
            <v>4322.53</v>
          </cell>
          <cell r="M321">
            <v>4874.25</v>
          </cell>
          <cell r="O321">
            <v>4905.6000000000004</v>
          </cell>
          <cell r="Q321">
            <v>4813.46</v>
          </cell>
          <cell r="S321">
            <v>4834.47</v>
          </cell>
        </row>
        <row r="322">
          <cell r="A322" t="str">
            <v>2 S 03 411 34</v>
          </cell>
          <cell r="B322" t="str">
            <v>Tub.ar comp.D=1,6 m prof. 24/27 m lâmina d'água LF</v>
          </cell>
          <cell r="E322" t="str">
            <v>m</v>
          </cell>
          <cell r="G322">
            <v>4974.83</v>
          </cell>
          <cell r="M322">
            <v>5622.28</v>
          </cell>
          <cell r="O322">
            <v>5653.63</v>
          </cell>
          <cell r="Q322">
            <v>5549.51</v>
          </cell>
          <cell r="S322">
            <v>5570.51</v>
          </cell>
        </row>
        <row r="323">
          <cell r="A323" t="str">
            <v>2 S 03 411 35</v>
          </cell>
          <cell r="B323" t="str">
            <v>Tub.ar comp.D=1,6 m prof. 27/31 m lâmina d'água LF</v>
          </cell>
          <cell r="E323" t="str">
            <v>m</v>
          </cell>
          <cell r="G323">
            <v>6066.28</v>
          </cell>
          <cell r="M323">
            <v>6879.99</v>
          </cell>
          <cell r="O323">
            <v>6911.34</v>
          </cell>
          <cell r="Q323">
            <v>6789.28</v>
          </cell>
          <cell r="S323">
            <v>6810.28</v>
          </cell>
        </row>
        <row r="324">
          <cell r="A324" t="str">
            <v>2 S 03 411 41</v>
          </cell>
          <cell r="B324" t="str">
            <v>Tub.ar comp.D=1,8 m prof.até 12 m lâmina d'água LF</v>
          </cell>
          <cell r="E324" t="str">
            <v>m</v>
          </cell>
          <cell r="G324">
            <v>4347.7299999999996</v>
          </cell>
          <cell r="M324">
            <v>4888.6499999999996</v>
          </cell>
          <cell r="O324">
            <v>4925.0200000000004</v>
          </cell>
          <cell r="Q324">
            <v>4828.9399999999996</v>
          </cell>
          <cell r="S324">
            <v>4855.95</v>
          </cell>
        </row>
        <row r="325">
          <cell r="A325" t="str">
            <v>2 S 03 411 42</v>
          </cell>
          <cell r="B325" t="str">
            <v>Tub.ar comp.D=1,8 m prof. 12/18 m lâmina d'água LF</v>
          </cell>
          <cell r="E325" t="str">
            <v>m</v>
          </cell>
          <cell r="G325">
            <v>4882.32</v>
          </cell>
          <cell r="M325">
            <v>5496.51</v>
          </cell>
          <cell r="O325">
            <v>5532.88</v>
          </cell>
          <cell r="Q325">
            <v>5425.18</v>
          </cell>
          <cell r="S325">
            <v>5452.19</v>
          </cell>
        </row>
        <row r="326">
          <cell r="A326" t="str">
            <v>2 S 03 411 43</v>
          </cell>
          <cell r="B326" t="str">
            <v>Tub.ar comp.D=1,8 m prof. 18/24 m lâmina d'água LF</v>
          </cell>
          <cell r="E326" t="str">
            <v>m</v>
          </cell>
          <cell r="G326">
            <v>5461.05</v>
          </cell>
          <cell r="M326">
            <v>6157.39</v>
          </cell>
          <cell r="O326">
            <v>6193.77</v>
          </cell>
          <cell r="Q326">
            <v>6074.49</v>
          </cell>
          <cell r="S326">
            <v>6101.49</v>
          </cell>
        </row>
        <row r="327">
          <cell r="A327" t="str">
            <v>2 S 03 411 44</v>
          </cell>
          <cell r="B327" t="str">
            <v>Tub.ar comp.D=1,8 m prof. 24/27 m lâmina d'água LF</v>
          </cell>
          <cell r="E327" t="str">
            <v>m</v>
          </cell>
          <cell r="G327">
            <v>6306.55</v>
          </cell>
          <cell r="M327">
            <v>7127.13</v>
          </cell>
          <cell r="O327">
            <v>7163.5</v>
          </cell>
          <cell r="Q327">
            <v>7028.73</v>
          </cell>
          <cell r="S327">
            <v>7055.74</v>
          </cell>
        </row>
        <row r="328">
          <cell r="A328" t="str">
            <v>2 S 03 411 45</v>
          </cell>
          <cell r="B328" t="str">
            <v>Tub.ar comp.D=1,8 m prof. 27/31 m lâmina d'água LF</v>
          </cell>
          <cell r="E328" t="str">
            <v>m</v>
          </cell>
          <cell r="G328">
            <v>7716.75</v>
          </cell>
          <cell r="M328">
            <v>8752.1200000000008</v>
          </cell>
          <cell r="O328">
            <v>8788.49</v>
          </cell>
          <cell r="Q328">
            <v>8630.5300000000007</v>
          </cell>
          <cell r="S328">
            <v>8657.5400000000009</v>
          </cell>
        </row>
        <row r="329">
          <cell r="A329" t="str">
            <v>2 S 03 411 51</v>
          </cell>
          <cell r="B329" t="str">
            <v>Tub.ar comp.D=2,0 m até 12 m lâmina d'água LF</v>
          </cell>
          <cell r="E329" t="str">
            <v>m</v>
          </cell>
          <cell r="G329">
            <v>5185.8599999999997</v>
          </cell>
          <cell r="M329">
            <v>5829.45</v>
          </cell>
          <cell r="O329">
            <v>5872.03</v>
          </cell>
          <cell r="Q329">
            <v>5755.52</v>
          </cell>
          <cell r="S329">
            <v>5789.24</v>
          </cell>
        </row>
        <row r="330">
          <cell r="A330" t="str">
            <v>2 S 03 411 52</v>
          </cell>
          <cell r="B330" t="str">
            <v>Tub.ar comp.D=2,0 m prof. 12/18 m lâmina d'água LF</v>
          </cell>
          <cell r="E330" t="str">
            <v>m</v>
          </cell>
          <cell r="G330">
            <v>5830.39</v>
          </cell>
          <cell r="M330">
            <v>6562.53</v>
          </cell>
          <cell r="O330">
            <v>6605.12</v>
          </cell>
          <cell r="Q330">
            <v>6474.68</v>
          </cell>
          <cell r="S330">
            <v>6508.41</v>
          </cell>
        </row>
        <row r="331">
          <cell r="A331" t="str">
            <v>2 S 03 411 53</v>
          </cell>
          <cell r="B331" t="str">
            <v>Tub.ar comp.D=2,0 m prof.18/24 m lâmina d'água LF</v>
          </cell>
          <cell r="E331" t="str">
            <v>m</v>
          </cell>
          <cell r="G331">
            <v>6525.75</v>
          </cell>
          <cell r="M331">
            <v>7388.27</v>
          </cell>
          <cell r="O331">
            <v>7430.86</v>
          </cell>
          <cell r="Q331">
            <v>7286.51</v>
          </cell>
          <cell r="S331">
            <v>7320.23</v>
          </cell>
        </row>
        <row r="332">
          <cell r="A332" t="str">
            <v>2 S 03 411 54</v>
          </cell>
          <cell r="B332" t="str">
            <v>Tub.ar comp.D=2,0 m prof.24/27 m lâmina d'água LF</v>
          </cell>
          <cell r="E332" t="str">
            <v>m</v>
          </cell>
          <cell r="G332">
            <v>7535.9</v>
          </cell>
          <cell r="M332">
            <v>8515.02</v>
          </cell>
          <cell r="O332">
            <v>8557.61</v>
          </cell>
          <cell r="Q332">
            <v>8394.7000000000007</v>
          </cell>
          <cell r="S332">
            <v>8428.42</v>
          </cell>
        </row>
        <row r="333">
          <cell r="A333" t="str">
            <v>2 S 03 411 55</v>
          </cell>
          <cell r="B333" t="str">
            <v>Tub.ar comp.D=2,0 m prof.27/31 m lâmina d'água LF</v>
          </cell>
          <cell r="E333" t="str">
            <v>m</v>
          </cell>
          <cell r="G333">
            <v>9228.16</v>
          </cell>
          <cell r="M333">
            <v>10465.049999999999</v>
          </cell>
          <cell r="O333">
            <v>10507.63</v>
          </cell>
          <cell r="Q333">
            <v>10316.89</v>
          </cell>
          <cell r="S333">
            <v>10350.61</v>
          </cell>
        </row>
        <row r="334">
          <cell r="A334" t="str">
            <v>2 S 03 411 61</v>
          </cell>
          <cell r="B334" t="str">
            <v>Tub.ar comp.D=2,2 m prof.até 12 m lâmina d'água LF</v>
          </cell>
          <cell r="E334" t="str">
            <v>m</v>
          </cell>
          <cell r="G334">
            <v>6370.51</v>
          </cell>
          <cell r="M334">
            <v>7161.42</v>
          </cell>
          <cell r="O334">
            <v>7211.43</v>
          </cell>
          <cell r="Q334">
            <v>7066.91</v>
          </cell>
          <cell r="S334">
            <v>7107.28</v>
          </cell>
        </row>
        <row r="335">
          <cell r="A335" t="str">
            <v>2 S 03 411 62</v>
          </cell>
          <cell r="B335" t="str">
            <v>Tub.ar comp.D=2,2 m prof.12/18 m lâmina d'água LF</v>
          </cell>
          <cell r="E335" t="str">
            <v>m</v>
          </cell>
          <cell r="G335">
            <v>7175.96</v>
          </cell>
          <cell r="M335">
            <v>8077.55</v>
          </cell>
          <cell r="O335">
            <v>8127.56</v>
          </cell>
          <cell r="Q335">
            <v>7965.65</v>
          </cell>
          <cell r="S335">
            <v>8006.02</v>
          </cell>
        </row>
        <row r="336">
          <cell r="A336" t="str">
            <v>2 S 03 411 63</v>
          </cell>
          <cell r="B336" t="str">
            <v>Tub.ar comp.D=2,2 m prof.18/24 m lâmina d'água LF</v>
          </cell>
          <cell r="E336" t="str">
            <v>m</v>
          </cell>
          <cell r="G336">
            <v>8045.16</v>
          </cell>
          <cell r="M336">
            <v>9070.11</v>
          </cell>
          <cell r="O336">
            <v>9120.11</v>
          </cell>
          <cell r="Q336">
            <v>8940.7800000000007</v>
          </cell>
          <cell r="S336">
            <v>8981.15</v>
          </cell>
        </row>
        <row r="337">
          <cell r="A337" t="str">
            <v>2 S 03 411 64</v>
          </cell>
          <cell r="B337" t="str">
            <v>Tub.ar comp.D=2,2 m prof.24/27 m lâmina d'água LF</v>
          </cell>
          <cell r="E337" t="str">
            <v>m</v>
          </cell>
          <cell r="G337">
            <v>9308.5</v>
          </cell>
          <cell r="M337">
            <v>10518.88</v>
          </cell>
          <cell r="O337">
            <v>10568.89</v>
          </cell>
          <cell r="Q337">
            <v>10366.36</v>
          </cell>
          <cell r="S337">
            <v>10406.73</v>
          </cell>
        </row>
        <row r="338">
          <cell r="A338" t="str">
            <v>2 S 03 411 65</v>
          </cell>
          <cell r="B338" t="str">
            <v>Tub.ar comp.D=2,2 m prof.27/31m lâmina d'água LF</v>
          </cell>
          <cell r="E338" t="str">
            <v>m</v>
          </cell>
          <cell r="G338">
            <v>11024.28</v>
          </cell>
          <cell r="M338">
            <v>12477.1</v>
          </cell>
          <cell r="O338">
            <v>12527.11</v>
          </cell>
          <cell r="Q338">
            <v>12289.79</v>
          </cell>
          <cell r="S338">
            <v>12330.16</v>
          </cell>
        </row>
        <row r="339">
          <cell r="A339" t="str">
            <v>2 S 03 412 01</v>
          </cell>
          <cell r="B339" t="str">
            <v>Esc.p/alarg. base tub.ar comp.prof. até 12 m LF</v>
          </cell>
          <cell r="E339" t="str">
            <v>m3</v>
          </cell>
          <cell r="G339">
            <v>1197.69</v>
          </cell>
          <cell r="M339">
            <v>1352.9</v>
          </cell>
          <cell r="O339">
            <v>1352.9</v>
          </cell>
          <cell r="Q339">
            <v>1323.45</v>
          </cell>
          <cell r="S339">
            <v>1323.45</v>
          </cell>
        </row>
        <row r="340">
          <cell r="A340" t="str">
            <v>2 S 03 412 02</v>
          </cell>
          <cell r="B340" t="str">
            <v>Esc.p/alarg. base tub.ar comp.prof.12/18 m LF</v>
          </cell>
          <cell r="E340" t="str">
            <v>m3</v>
          </cell>
          <cell r="G340">
            <v>1401.59</v>
          </cell>
          <cell r="M340">
            <v>1584.9</v>
          </cell>
          <cell r="O340">
            <v>1584.9</v>
          </cell>
          <cell r="Q340">
            <v>1551.02</v>
          </cell>
          <cell r="S340">
            <v>1551.02</v>
          </cell>
        </row>
        <row r="341">
          <cell r="A341" t="str">
            <v>2 S 03 412 03</v>
          </cell>
          <cell r="B341" t="str">
            <v>Esc.p/alarg. base tub.ar comp.prof.18/24 m LF</v>
          </cell>
          <cell r="E341" t="str">
            <v>m3</v>
          </cell>
          <cell r="G341">
            <v>1621.05</v>
          </cell>
          <cell r="M341">
            <v>1835.63</v>
          </cell>
          <cell r="O341">
            <v>1835.63</v>
          </cell>
          <cell r="Q341">
            <v>1797.33</v>
          </cell>
          <cell r="S341">
            <v>1797.33</v>
          </cell>
        </row>
        <row r="342">
          <cell r="A342" t="str">
            <v>2 S 03 412 04</v>
          </cell>
          <cell r="B342" t="str">
            <v>Esc.p/alarg. base tub.ar comp.prof.24/27 m LF</v>
          </cell>
          <cell r="E342" t="str">
            <v>m3</v>
          </cell>
          <cell r="G342">
            <v>1940.1</v>
          </cell>
          <cell r="M342">
            <v>2201.66</v>
          </cell>
          <cell r="O342">
            <v>2201.66</v>
          </cell>
          <cell r="Q342">
            <v>2157.4899999999998</v>
          </cell>
          <cell r="S342">
            <v>2157.4899999999998</v>
          </cell>
        </row>
        <row r="343">
          <cell r="A343" t="str">
            <v>2 S 03 412 05</v>
          </cell>
          <cell r="B343" t="str">
            <v>Esc.p/alarg. base tub.ar comp.prof.27/31m LF</v>
          </cell>
          <cell r="E343" t="str">
            <v>m3</v>
          </cell>
          <cell r="G343">
            <v>2475.7199999999998</v>
          </cell>
          <cell r="M343">
            <v>2819.05</v>
          </cell>
          <cell r="O343">
            <v>2819.05</v>
          </cell>
          <cell r="Q343">
            <v>2766.03</v>
          </cell>
          <cell r="S343">
            <v>2766.03</v>
          </cell>
        </row>
        <row r="344">
          <cell r="A344" t="str">
            <v>2 S 03 412 11</v>
          </cell>
          <cell r="B344" t="str">
            <v>Forn.lanç.conc. base tub.ar comp.até 12m LF</v>
          </cell>
          <cell r="E344" t="str">
            <v>m3</v>
          </cell>
          <cell r="G344">
            <v>264.22000000000003</v>
          </cell>
          <cell r="M344">
            <v>291.95</v>
          </cell>
          <cell r="O344">
            <v>296.33</v>
          </cell>
          <cell r="Q344">
            <v>286.73</v>
          </cell>
          <cell r="S344">
            <v>295.92</v>
          </cell>
        </row>
        <row r="345">
          <cell r="A345" t="str">
            <v>2 S 03 412 12</v>
          </cell>
          <cell r="B345" t="str">
            <v>Forn.lanc.conc.base tub.ar comp.prof.12/18m LF</v>
          </cell>
          <cell r="E345" t="str">
            <v>m3</v>
          </cell>
          <cell r="G345">
            <v>281.77</v>
          </cell>
          <cell r="M345">
            <v>311.86</v>
          </cell>
          <cell r="O345">
            <v>316.25</v>
          </cell>
          <cell r="Q345">
            <v>306.24</v>
          </cell>
          <cell r="S345">
            <v>315.44</v>
          </cell>
        </row>
        <row r="346">
          <cell r="A346" t="str">
            <v>2 S 03 412 13</v>
          </cell>
          <cell r="B346" t="str">
            <v>Forn.lanç.conc.base tub.ar comp.prof.18/24m LF</v>
          </cell>
          <cell r="E346" t="str">
            <v>m3</v>
          </cell>
          <cell r="G346">
            <v>300.69</v>
          </cell>
          <cell r="M346">
            <v>333.43</v>
          </cell>
          <cell r="O346">
            <v>337.81</v>
          </cell>
          <cell r="Q346">
            <v>327.41000000000003</v>
          </cell>
          <cell r="S346">
            <v>336.61</v>
          </cell>
        </row>
        <row r="347">
          <cell r="A347" t="str">
            <v>2 S 03 412 14</v>
          </cell>
          <cell r="B347" t="str">
            <v>Forn.lanç.conc.base tub.ar comp.prof.24/27m LF</v>
          </cell>
          <cell r="E347" t="str">
            <v>m3</v>
          </cell>
          <cell r="G347">
            <v>327.9</v>
          </cell>
          <cell r="M347">
            <v>364.56</v>
          </cell>
          <cell r="O347">
            <v>368.94</v>
          </cell>
          <cell r="Q347">
            <v>358.01</v>
          </cell>
          <cell r="S347">
            <v>367.21</v>
          </cell>
        </row>
        <row r="348">
          <cell r="A348" t="str">
            <v>2 S 03 412 15</v>
          </cell>
          <cell r="B348" t="str">
            <v>Forn.lanç.conc.base tub.ar comp.prof. 27/31m LF</v>
          </cell>
          <cell r="E348" t="str">
            <v>m3</v>
          </cell>
          <cell r="G348">
            <v>373.05</v>
          </cell>
          <cell r="M348">
            <v>416.46</v>
          </cell>
          <cell r="O348">
            <v>420.85</v>
          </cell>
          <cell r="Q348">
            <v>409.12</v>
          </cell>
          <cell r="S348">
            <v>418.32</v>
          </cell>
        </row>
        <row r="349">
          <cell r="A349" t="str">
            <v>2 S 03 510 00</v>
          </cell>
          <cell r="B349" t="str">
            <v>Aparelho apoio em neoprene fretado-forn. e aplic.</v>
          </cell>
          <cell r="E349" t="str">
            <v>kg</v>
          </cell>
          <cell r="G349">
            <v>48.27</v>
          </cell>
          <cell r="M349">
            <v>49.23</v>
          </cell>
          <cell r="O349">
            <v>43.54</v>
          </cell>
          <cell r="Q349">
            <v>43.54</v>
          </cell>
          <cell r="S349">
            <v>43.54</v>
          </cell>
        </row>
        <row r="350">
          <cell r="A350" t="str">
            <v>2 S 03 700 01</v>
          </cell>
          <cell r="B350" t="str">
            <v>Fabricação guarda-corpo tipo GM, moldado no local</v>
          </cell>
          <cell r="E350" t="str">
            <v>m</v>
          </cell>
          <cell r="G350">
            <v>165.2</v>
          </cell>
          <cell r="M350">
            <v>178.58</v>
          </cell>
          <cell r="O350">
            <v>183.82</v>
          </cell>
          <cell r="Q350">
            <v>182.79</v>
          </cell>
          <cell r="S350">
            <v>185.82</v>
          </cell>
        </row>
        <row r="351">
          <cell r="A351" t="str">
            <v>2 S 03 920 01</v>
          </cell>
          <cell r="B351" t="str">
            <v>Abertura concretagem bases tubulões céu aberto</v>
          </cell>
          <cell r="E351" t="str">
            <v>m3</v>
          </cell>
          <cell r="G351">
            <v>494.53</v>
          </cell>
          <cell r="M351">
            <v>566.62</v>
          </cell>
          <cell r="O351">
            <v>573.25</v>
          </cell>
          <cell r="Q351">
            <v>562.59</v>
          </cell>
          <cell r="S351">
            <v>576.38</v>
          </cell>
        </row>
        <row r="352">
          <cell r="A352" t="str">
            <v>2 S 03 930 00</v>
          </cell>
          <cell r="B352" t="str">
            <v>Junta de cantoneira</v>
          </cell>
          <cell r="E352" t="str">
            <v>m</v>
          </cell>
          <cell r="G352">
            <v>64.41</v>
          </cell>
          <cell r="M352">
            <v>70.930000000000007</v>
          </cell>
          <cell r="O352">
            <v>71.989999999999995</v>
          </cell>
          <cell r="Q352">
            <v>65.599999999999994</v>
          </cell>
          <cell r="S352">
            <v>65.599999999999994</v>
          </cell>
        </row>
        <row r="353">
          <cell r="A353" t="str">
            <v>2 S 03 940 00</v>
          </cell>
          <cell r="B353" t="str">
            <v>Compactação manual</v>
          </cell>
          <cell r="E353" t="str">
            <v>m3</v>
          </cell>
          <cell r="G353">
            <v>8.44</v>
          </cell>
          <cell r="M353">
            <v>9.44</v>
          </cell>
          <cell r="O353">
            <v>9.44</v>
          </cell>
          <cell r="Q353">
            <v>9.3800000000000008</v>
          </cell>
          <cell r="S353">
            <v>9.3800000000000008</v>
          </cell>
        </row>
        <row r="354">
          <cell r="A354" t="str">
            <v>2 S 03 940 01</v>
          </cell>
          <cell r="B354" t="str">
            <v>Reaterro e compactação</v>
          </cell>
          <cell r="E354" t="str">
            <v>m3</v>
          </cell>
          <cell r="G354">
            <v>13.94</v>
          </cell>
          <cell r="M354">
            <v>16.04</v>
          </cell>
          <cell r="O354">
            <v>16.04</v>
          </cell>
          <cell r="Q354">
            <v>15.98</v>
          </cell>
          <cell r="S354">
            <v>15.98</v>
          </cell>
        </row>
        <row r="355">
          <cell r="A355" t="str">
            <v>2 S 03 951 01</v>
          </cell>
          <cell r="B355" t="str">
            <v>Pintura com nata de cimento</v>
          </cell>
          <cell r="E355" t="str">
            <v>m2</v>
          </cell>
          <cell r="G355">
            <v>3.22</v>
          </cell>
          <cell r="M355">
            <v>3.8</v>
          </cell>
          <cell r="O355">
            <v>3.82</v>
          </cell>
          <cell r="Q355">
            <v>3.79</v>
          </cell>
          <cell r="S355">
            <v>3.82</v>
          </cell>
        </row>
        <row r="356">
          <cell r="A356" t="str">
            <v>2 S 03 990 01</v>
          </cell>
          <cell r="B356" t="str">
            <v>Confecção e colocação cabo 4 cord de 12,7 mm - MAC</v>
          </cell>
          <cell r="E356" t="str">
            <v>kg</v>
          </cell>
          <cell r="G356">
            <v>9.58</v>
          </cell>
          <cell r="M356">
            <v>10.54</v>
          </cell>
          <cell r="O356">
            <v>10.93</v>
          </cell>
          <cell r="Q356">
            <v>11.39</v>
          </cell>
          <cell r="S356">
            <v>11.39</v>
          </cell>
        </row>
        <row r="357">
          <cell r="A357" t="str">
            <v>2 S 03 990 02</v>
          </cell>
          <cell r="B357" t="str">
            <v>Confecção e colocação cabo 6 cord de 12,7 mm - MAC</v>
          </cell>
          <cell r="E357" t="str">
            <v>kg</v>
          </cell>
          <cell r="G357">
            <v>9.32</v>
          </cell>
          <cell r="M357">
            <v>10.220000000000001</v>
          </cell>
          <cell r="O357">
            <v>10.61</v>
          </cell>
          <cell r="Q357">
            <v>11.06</v>
          </cell>
          <cell r="S357">
            <v>11.06</v>
          </cell>
        </row>
        <row r="358">
          <cell r="A358" t="str">
            <v>2 S 03 990 03</v>
          </cell>
          <cell r="B358" t="str">
            <v>Confecção e colocação cabo 7 cord de 12,7 mm - MAC</v>
          </cell>
          <cell r="E358" t="str">
            <v>kg</v>
          </cell>
          <cell r="G358">
            <v>8.2799999999999994</v>
          </cell>
          <cell r="M358">
            <v>9.17</v>
          </cell>
          <cell r="O358">
            <v>9.56</v>
          </cell>
          <cell r="Q358">
            <v>9.89</v>
          </cell>
          <cell r="S358">
            <v>9.89</v>
          </cell>
        </row>
        <row r="359">
          <cell r="A359" t="str">
            <v>2 S 03 990 04</v>
          </cell>
          <cell r="B359" t="str">
            <v>Confecção e colocação cabo 12 cord de 12,7 mm -MAC</v>
          </cell>
          <cell r="E359" t="str">
            <v>kg</v>
          </cell>
          <cell r="G359">
            <v>7.47</v>
          </cell>
          <cell r="M359">
            <v>8.31</v>
          </cell>
          <cell r="O359">
            <v>8.6999999999999993</v>
          </cell>
          <cell r="Q359">
            <v>8.9499999999999993</v>
          </cell>
          <cell r="S359">
            <v>8.9499999999999993</v>
          </cell>
        </row>
        <row r="360">
          <cell r="A360" t="str">
            <v>2 S 03 990 05</v>
          </cell>
          <cell r="B360" t="str">
            <v>Confecção e colocação cabo 4 cord. D=12,7mm FREYSS</v>
          </cell>
          <cell r="E360" t="str">
            <v>kg</v>
          </cell>
          <cell r="G360">
            <v>9.33</v>
          </cell>
          <cell r="M360">
            <v>11</v>
          </cell>
          <cell r="O360">
            <v>11.39</v>
          </cell>
          <cell r="Q360">
            <v>11.39</v>
          </cell>
          <cell r="S360">
            <v>11.39</v>
          </cell>
        </row>
        <row r="361">
          <cell r="A361" t="str">
            <v>2 S 03 990 06</v>
          </cell>
          <cell r="B361" t="str">
            <v>Confecção e colocação cabo 6 cord. D=12,7mm FREYSS</v>
          </cell>
          <cell r="E361" t="str">
            <v>kg</v>
          </cell>
          <cell r="G361">
            <v>8.2799999999999994</v>
          </cell>
          <cell r="M361">
            <v>9.7100000000000009</v>
          </cell>
          <cell r="O361">
            <v>10.1</v>
          </cell>
          <cell r="Q361">
            <v>10.1</v>
          </cell>
          <cell r="S361">
            <v>10.1</v>
          </cell>
        </row>
        <row r="362">
          <cell r="A362" t="str">
            <v>2 S 03 990 07</v>
          </cell>
          <cell r="B362" t="str">
            <v>Confecção e colocação cabo 7 cord. D=12,7mm FREYSS</v>
          </cell>
          <cell r="E362" t="str">
            <v>kg</v>
          </cell>
          <cell r="G362">
            <v>7.72</v>
          </cell>
          <cell r="M362">
            <v>9.0500000000000007</v>
          </cell>
          <cell r="O362">
            <v>9.44</v>
          </cell>
          <cell r="Q362">
            <v>9.44</v>
          </cell>
          <cell r="S362">
            <v>9.44</v>
          </cell>
        </row>
        <row r="363">
          <cell r="A363" t="str">
            <v>2 S 03 990 08</v>
          </cell>
          <cell r="B363" t="str">
            <v>Confecção e colocação cabo 12cord. D=12,7mm FREYSS</v>
          </cell>
          <cell r="E363" t="str">
            <v>kg</v>
          </cell>
          <cell r="G363">
            <v>6.86</v>
          </cell>
          <cell r="M363">
            <v>8.02</v>
          </cell>
          <cell r="O363">
            <v>8.41</v>
          </cell>
          <cell r="Q363">
            <v>8.41</v>
          </cell>
          <cell r="S363">
            <v>8.41</v>
          </cell>
        </row>
        <row r="364">
          <cell r="A364" t="str">
            <v>2 S 03 991 01</v>
          </cell>
          <cell r="B364" t="str">
            <v>Dreno de PVC D=75 mm</v>
          </cell>
          <cell r="E364" t="str">
            <v>und</v>
          </cell>
          <cell r="G364">
            <v>6.65</v>
          </cell>
          <cell r="M364">
            <v>7.7</v>
          </cell>
          <cell r="O364">
            <v>7.79</v>
          </cell>
          <cell r="Q364">
            <v>7.78</v>
          </cell>
          <cell r="S364">
            <v>7.78</v>
          </cell>
        </row>
        <row r="365">
          <cell r="A365" t="str">
            <v>2 S 03 991 02</v>
          </cell>
          <cell r="B365" t="str">
            <v>Dreno de PVC D=100 mm</v>
          </cell>
          <cell r="E365" t="str">
            <v>und</v>
          </cell>
          <cell r="G365">
            <v>7.06</v>
          </cell>
          <cell r="M365">
            <v>8.0500000000000007</v>
          </cell>
          <cell r="O365">
            <v>8.1999999999999993</v>
          </cell>
          <cell r="Q365">
            <v>8.18</v>
          </cell>
          <cell r="S365">
            <v>8.18</v>
          </cell>
        </row>
        <row r="366">
          <cell r="A366" t="str">
            <v>2 S 03 999 01</v>
          </cell>
          <cell r="B366" t="str">
            <v>Protensão e injeção cabo 4 cord. D=12,7 mm - MAC</v>
          </cell>
          <cell r="E366" t="str">
            <v>und</v>
          </cell>
          <cell r="G366">
            <v>322.27</v>
          </cell>
          <cell r="M366">
            <v>302.01</v>
          </cell>
          <cell r="O366">
            <v>302.45999999999998</v>
          </cell>
          <cell r="Q366">
            <v>327.17</v>
          </cell>
          <cell r="S366">
            <v>328.14</v>
          </cell>
        </row>
        <row r="367">
          <cell r="A367" t="str">
            <v>2 S 03 999 02</v>
          </cell>
          <cell r="B367" t="str">
            <v>Protensão e injeção cabo 6 cord. D=12,7 mm - MAC</v>
          </cell>
          <cell r="E367" t="str">
            <v>und</v>
          </cell>
          <cell r="G367">
            <v>471.75</v>
          </cell>
          <cell r="M367">
            <v>443.35</v>
          </cell>
          <cell r="O367">
            <v>443.97</v>
          </cell>
          <cell r="Q367">
            <v>483.01</v>
          </cell>
          <cell r="S367">
            <v>484.37</v>
          </cell>
        </row>
        <row r="368">
          <cell r="A368" t="str">
            <v>2 S 03 999 03</v>
          </cell>
          <cell r="B368" t="str">
            <v>Protensão e injeção cabo 7 cord. D=12,7 mm - MAC</v>
          </cell>
          <cell r="E368" t="str">
            <v>und</v>
          </cell>
          <cell r="G368">
            <v>470.03</v>
          </cell>
          <cell r="M368">
            <v>441.41</v>
          </cell>
          <cell r="O368">
            <v>441.99</v>
          </cell>
          <cell r="Q368">
            <v>481.11</v>
          </cell>
          <cell r="S368">
            <v>482.37</v>
          </cell>
        </row>
        <row r="369">
          <cell r="A369" t="str">
            <v>2 S 03 999 04</v>
          </cell>
          <cell r="B369" t="str">
            <v>Protensão e injeção cabo 12 cord. D=12,7 mm - MAC</v>
          </cell>
          <cell r="E369" t="str">
            <v>und</v>
          </cell>
          <cell r="G369">
            <v>869.74</v>
          </cell>
          <cell r="M369">
            <v>826.41</v>
          </cell>
          <cell r="O369">
            <v>827.42</v>
          </cell>
          <cell r="Q369">
            <v>906.29</v>
          </cell>
          <cell r="S369">
            <v>908.48</v>
          </cell>
        </row>
        <row r="370">
          <cell r="A370" t="str">
            <v>2 S 03 999 05</v>
          </cell>
          <cell r="B370" t="str">
            <v>Protensão e injeção cabo 4 cord. D=12,7mm - FREYSS</v>
          </cell>
          <cell r="E370" t="str">
            <v>und</v>
          </cell>
          <cell r="G370">
            <v>298.43</v>
          </cell>
          <cell r="M370">
            <v>340.97</v>
          </cell>
          <cell r="O370">
            <v>341.41</v>
          </cell>
          <cell r="Q370">
            <v>340.67</v>
          </cell>
          <cell r="S370">
            <v>341.64</v>
          </cell>
        </row>
        <row r="371">
          <cell r="A371" t="str">
            <v>2 S 03 999 06</v>
          </cell>
          <cell r="B371" t="str">
            <v>Protensão e injeção cabo 6 cord. D=12,7mm - FREYSS</v>
          </cell>
          <cell r="E371" t="str">
            <v>und</v>
          </cell>
          <cell r="G371">
            <v>416.8</v>
          </cell>
          <cell r="M371">
            <v>477.49</v>
          </cell>
          <cell r="O371">
            <v>478.11</v>
          </cell>
          <cell r="Q371">
            <v>477.07</v>
          </cell>
          <cell r="S371">
            <v>478.42</v>
          </cell>
        </row>
        <row r="372">
          <cell r="A372" t="str">
            <v>2 S 03 999 07</v>
          </cell>
          <cell r="B372" t="str">
            <v>Protensão e injeção cabo 7 cord. D=12,7mm - FREYSS</v>
          </cell>
          <cell r="E372" t="str">
            <v>und</v>
          </cell>
          <cell r="G372">
            <v>461.52</v>
          </cell>
          <cell r="M372">
            <v>528.63</v>
          </cell>
          <cell r="O372">
            <v>529.21</v>
          </cell>
          <cell r="Q372">
            <v>528.24</v>
          </cell>
          <cell r="S372">
            <v>529.5</v>
          </cell>
        </row>
        <row r="373">
          <cell r="A373" t="str">
            <v>2 S 03 999 08</v>
          </cell>
          <cell r="B373" t="str">
            <v>Protensão e injeção cabo 12 cord. D=12,7mm FREYSS</v>
          </cell>
          <cell r="E373" t="str">
            <v>und</v>
          </cell>
          <cell r="G373">
            <v>835.19</v>
          </cell>
          <cell r="M373">
            <v>954.69</v>
          </cell>
          <cell r="O373">
            <v>955.7</v>
          </cell>
          <cell r="Q373">
            <v>954.02</v>
          </cell>
          <cell r="S373">
            <v>956.21</v>
          </cell>
        </row>
        <row r="374">
          <cell r="A374" t="str">
            <v>2 S 04 000 00</v>
          </cell>
          <cell r="B374" t="str">
            <v>Escavação manual em material de 1a cat</v>
          </cell>
          <cell r="E374" t="str">
            <v>m3</v>
          </cell>
          <cell r="G374">
            <v>19.48</v>
          </cell>
          <cell r="M374">
            <v>23.38</v>
          </cell>
          <cell r="O374">
            <v>23.38</v>
          </cell>
          <cell r="Q374">
            <v>23.38</v>
          </cell>
          <cell r="S374">
            <v>23.38</v>
          </cell>
        </row>
        <row r="375">
          <cell r="A375" t="str">
            <v>2 S 04 000 01</v>
          </cell>
          <cell r="B375" t="str">
            <v>Escavação manual reat.compact.mat.1a cat.</v>
          </cell>
          <cell r="E375" t="str">
            <v>m3</v>
          </cell>
          <cell r="G375">
            <v>22.02</v>
          </cell>
          <cell r="M375">
            <v>26.21</v>
          </cell>
          <cell r="O375">
            <v>26.21</v>
          </cell>
          <cell r="Q375">
            <v>26.2</v>
          </cell>
          <cell r="S375">
            <v>26.2</v>
          </cell>
        </row>
        <row r="376">
          <cell r="A376" t="str">
            <v>2 S 04 001 00</v>
          </cell>
          <cell r="B376" t="str">
            <v>Escavação mecânica de vala em mat.1a cat.</v>
          </cell>
          <cell r="E376" t="str">
            <v>m3</v>
          </cell>
          <cell r="G376">
            <v>3.18</v>
          </cell>
          <cell r="M376">
            <v>3.64</v>
          </cell>
          <cell r="O376">
            <v>3.64</v>
          </cell>
          <cell r="Q376">
            <v>3.55</v>
          </cell>
          <cell r="S376">
            <v>3.55</v>
          </cell>
        </row>
        <row r="377">
          <cell r="A377" t="str">
            <v>2 S 04 001 01</v>
          </cell>
          <cell r="B377" t="str">
            <v>Escavação mecânica reat. e comp. vala mat.1a cat.</v>
          </cell>
          <cell r="E377" t="str">
            <v>m3</v>
          </cell>
          <cell r="G377">
            <v>5.29</v>
          </cell>
          <cell r="M377">
            <v>6</v>
          </cell>
          <cell r="O377">
            <v>6</v>
          </cell>
          <cell r="Q377">
            <v>5.89</v>
          </cell>
          <cell r="S377">
            <v>5.89</v>
          </cell>
        </row>
        <row r="378">
          <cell r="A378" t="str">
            <v>2 S 04 002 01</v>
          </cell>
          <cell r="B378" t="str">
            <v>Perfuração para dreno sub-horizontal mat. 1a cat.</v>
          </cell>
          <cell r="E378" t="str">
            <v>m</v>
          </cell>
          <cell r="G378">
            <v>67.650000000000006</v>
          </cell>
          <cell r="M378">
            <v>77</v>
          </cell>
          <cell r="O378">
            <v>77</v>
          </cell>
          <cell r="Q378">
            <v>77.73</v>
          </cell>
          <cell r="S378">
            <v>77.73</v>
          </cell>
        </row>
        <row r="379">
          <cell r="A379" t="str">
            <v>2 S 04 010 00</v>
          </cell>
          <cell r="B379" t="str">
            <v>Escavação manual material 2a categoria</v>
          </cell>
          <cell r="E379" t="str">
            <v>m3</v>
          </cell>
          <cell r="G379">
            <v>20.43</v>
          </cell>
          <cell r="M379">
            <v>24.52</v>
          </cell>
          <cell r="O379">
            <v>24.52</v>
          </cell>
          <cell r="Q379">
            <v>24.52</v>
          </cell>
          <cell r="S379">
            <v>24.52</v>
          </cell>
        </row>
        <row r="380">
          <cell r="A380" t="str">
            <v>2 S 04 010 01</v>
          </cell>
          <cell r="B380" t="str">
            <v>Escavação manual reat.compactação em mat.2a cat.</v>
          </cell>
          <cell r="E380" t="str">
            <v>m3</v>
          </cell>
          <cell r="G380">
            <v>27.64</v>
          </cell>
          <cell r="M380">
            <v>32.909999999999997</v>
          </cell>
          <cell r="O380">
            <v>32.909999999999997</v>
          </cell>
          <cell r="Q380">
            <v>32.89</v>
          </cell>
          <cell r="S380">
            <v>32.89</v>
          </cell>
        </row>
        <row r="381">
          <cell r="A381" t="str">
            <v>2 S 04 011 00</v>
          </cell>
          <cell r="B381" t="str">
            <v>Escavação mecânica de vala em mat. 2a categoria</v>
          </cell>
          <cell r="E381" t="str">
            <v>m3</v>
          </cell>
          <cell r="G381">
            <v>3.82</v>
          </cell>
          <cell r="M381">
            <v>4.37</v>
          </cell>
          <cell r="O381">
            <v>4.37</v>
          </cell>
          <cell r="Q381">
            <v>4.26</v>
          </cell>
          <cell r="S381">
            <v>4.26</v>
          </cell>
        </row>
        <row r="382">
          <cell r="A382" t="str">
            <v>2 S 04 011 01</v>
          </cell>
          <cell r="B382" t="str">
            <v>Escavação mecânica reat.compact. vala mat.2a cat.</v>
          </cell>
          <cell r="E382" t="str">
            <v>m3</v>
          </cell>
          <cell r="G382">
            <v>6.35</v>
          </cell>
          <cell r="M382">
            <v>7.2</v>
          </cell>
          <cell r="O382">
            <v>7.2</v>
          </cell>
          <cell r="Q382">
            <v>7.07</v>
          </cell>
          <cell r="S382">
            <v>7.07</v>
          </cell>
        </row>
        <row r="383">
          <cell r="A383" t="str">
            <v>2 S 04 012 01</v>
          </cell>
          <cell r="B383" t="str">
            <v>Perfuração para dreno sub-horizontal mat 2a cat.</v>
          </cell>
          <cell r="E383" t="str">
            <v>m</v>
          </cell>
          <cell r="G383">
            <v>159.72999999999999</v>
          </cell>
          <cell r="M383">
            <v>169.21</v>
          </cell>
          <cell r="O383">
            <v>169.21</v>
          </cell>
          <cell r="Q383">
            <v>171.37</v>
          </cell>
          <cell r="S383">
            <v>171.37</v>
          </cell>
        </row>
        <row r="384">
          <cell r="A384" t="str">
            <v>2 S 04 020 00</v>
          </cell>
          <cell r="B384" t="str">
            <v>Escavação em vala material de 3a categoria</v>
          </cell>
          <cell r="E384" t="str">
            <v>m3</v>
          </cell>
          <cell r="G384">
            <v>46.48</v>
          </cell>
          <cell r="M384">
            <v>50.78</v>
          </cell>
          <cell r="O384">
            <v>52.49</v>
          </cell>
          <cell r="Q384">
            <v>51.87</v>
          </cell>
          <cell r="S384">
            <v>62.39</v>
          </cell>
        </row>
        <row r="385">
          <cell r="A385" t="str">
            <v>2 S 04 100 01</v>
          </cell>
          <cell r="B385" t="str">
            <v>Corpo BSTC D=0,60m</v>
          </cell>
          <cell r="E385" t="str">
            <v>m</v>
          </cell>
          <cell r="G385">
            <v>191.22</v>
          </cell>
          <cell r="M385">
            <v>211.13</v>
          </cell>
          <cell r="O385">
            <v>216.56</v>
          </cell>
          <cell r="Q385">
            <v>212.8</v>
          </cell>
          <cell r="S385">
            <v>217.36</v>
          </cell>
        </row>
        <row r="386">
          <cell r="A386" t="str">
            <v>2 S 04 100 02</v>
          </cell>
          <cell r="B386" t="str">
            <v>Corpo BSTC D=0,80m</v>
          </cell>
          <cell r="E386" t="str">
            <v>m</v>
          </cell>
          <cell r="G386">
            <v>279.49</v>
          </cell>
          <cell r="M386">
            <v>306.76</v>
          </cell>
          <cell r="O386">
            <v>315.29000000000002</v>
          </cell>
          <cell r="Q386">
            <v>309.20999999999998</v>
          </cell>
          <cell r="S386">
            <v>316.60000000000002</v>
          </cell>
        </row>
        <row r="387">
          <cell r="A387" t="str">
            <v>2 S 04 100 03</v>
          </cell>
          <cell r="B387" t="str">
            <v>Corpo BSTC D=1,00m</v>
          </cell>
          <cell r="E387" t="str">
            <v>m</v>
          </cell>
          <cell r="G387">
            <v>400.13</v>
          </cell>
          <cell r="M387">
            <v>437.28</v>
          </cell>
          <cell r="O387">
            <v>450.19</v>
          </cell>
          <cell r="Q387">
            <v>441.22</v>
          </cell>
          <cell r="S387">
            <v>452.1</v>
          </cell>
        </row>
        <row r="388">
          <cell r="A388" t="str">
            <v>2 S 04 100 04</v>
          </cell>
          <cell r="B388" t="str">
            <v>Corpo BSTC D=1,20m</v>
          </cell>
          <cell r="E388" t="str">
            <v>m</v>
          </cell>
          <cell r="G388">
            <v>538.65</v>
          </cell>
          <cell r="M388">
            <v>587.27</v>
          </cell>
          <cell r="O388">
            <v>605.29999999999995</v>
          </cell>
          <cell r="Q388">
            <v>593.39</v>
          </cell>
          <cell r="S388">
            <v>607.77</v>
          </cell>
        </row>
        <row r="389">
          <cell r="A389" t="str">
            <v>2 S 04 100 05</v>
          </cell>
          <cell r="B389" t="str">
            <v>Corpo BSTC D=1,50m</v>
          </cell>
          <cell r="E389" t="str">
            <v>m</v>
          </cell>
          <cell r="G389">
            <v>800.78</v>
          </cell>
          <cell r="M389">
            <v>870.21</v>
          </cell>
          <cell r="O389">
            <v>898.56</v>
          </cell>
          <cell r="Q389">
            <v>881.85</v>
          </cell>
          <cell r="S389">
            <v>901.86</v>
          </cell>
        </row>
        <row r="390">
          <cell r="A390" t="str">
            <v>2 S 04 101 01</v>
          </cell>
          <cell r="B390" t="str">
            <v>Boca BSTC D=0,60 m normal</v>
          </cell>
          <cell r="E390" t="str">
            <v>und</v>
          </cell>
          <cell r="G390">
            <v>417.58</v>
          </cell>
          <cell r="M390">
            <v>461.59</v>
          </cell>
          <cell r="O390">
            <v>467.01</v>
          </cell>
          <cell r="Q390">
            <v>460.48</v>
          </cell>
          <cell r="S390">
            <v>470.63</v>
          </cell>
        </row>
        <row r="391">
          <cell r="A391" t="str">
            <v>2 S 04 101 02</v>
          </cell>
          <cell r="B391" t="str">
            <v>Boca BSTC D=0,80m normal</v>
          </cell>
          <cell r="E391" t="str">
            <v>und</v>
          </cell>
          <cell r="G391">
            <v>695.6</v>
          </cell>
          <cell r="M391">
            <v>768.69</v>
          </cell>
          <cell r="O391">
            <v>778.51</v>
          </cell>
          <cell r="Q391">
            <v>766.03</v>
          </cell>
          <cell r="S391">
            <v>784.77</v>
          </cell>
        </row>
        <row r="392">
          <cell r="A392" t="str">
            <v>2 S 04 101 03</v>
          </cell>
          <cell r="B392" t="str">
            <v>Boca BSTC D=1,00m normal</v>
          </cell>
          <cell r="E392" t="str">
            <v>und</v>
          </cell>
          <cell r="G392">
            <v>1075.82</v>
          </cell>
          <cell r="M392">
            <v>1188.52</v>
          </cell>
          <cell r="O392">
            <v>1204.75</v>
          </cell>
          <cell r="Q392">
            <v>1183.3399999999999</v>
          </cell>
          <cell r="S392">
            <v>1214.72</v>
          </cell>
        </row>
        <row r="393">
          <cell r="A393" t="str">
            <v>2 S 04 101 04</v>
          </cell>
          <cell r="B393" t="str">
            <v>Boca BSTC D=1,20m normal</v>
          </cell>
          <cell r="E393" t="str">
            <v>und</v>
          </cell>
          <cell r="G393">
            <v>1556.13</v>
          </cell>
          <cell r="M393">
            <v>1718.76</v>
          </cell>
          <cell r="O393">
            <v>1743.56</v>
          </cell>
          <cell r="Q393">
            <v>1709.94</v>
          </cell>
          <cell r="S393">
            <v>1758.33</v>
          </cell>
        </row>
        <row r="394">
          <cell r="A394" t="str">
            <v>2 S 04 101 05</v>
          </cell>
          <cell r="B394" t="str">
            <v>Boca BSTC D=1,50m normal</v>
          </cell>
          <cell r="E394" t="str">
            <v>und</v>
          </cell>
          <cell r="G394">
            <v>2807.58</v>
          </cell>
          <cell r="M394">
            <v>3100.24</v>
          </cell>
          <cell r="O394">
            <v>3148.01</v>
          </cell>
          <cell r="Q394">
            <v>3081.25</v>
          </cell>
          <cell r="S394">
            <v>3175.46</v>
          </cell>
        </row>
        <row r="395">
          <cell r="A395" t="str">
            <v>2 S 04 101 06</v>
          </cell>
          <cell r="B395" t="str">
            <v>Boca BSTC D=0,60m - esc.=15</v>
          </cell>
          <cell r="E395" t="str">
            <v>und</v>
          </cell>
          <cell r="G395">
            <v>438.82</v>
          </cell>
          <cell r="M395">
            <v>485.06</v>
          </cell>
          <cell r="O395">
            <v>490.76</v>
          </cell>
          <cell r="Q395">
            <v>483.89</v>
          </cell>
          <cell r="S395">
            <v>494.58</v>
          </cell>
        </row>
        <row r="396">
          <cell r="A396" t="str">
            <v>2 S 04 101 07</v>
          </cell>
          <cell r="B396" t="str">
            <v>Boca BSTC D=0,80 m - esc.=15</v>
          </cell>
          <cell r="E396" t="str">
            <v>und</v>
          </cell>
          <cell r="G396">
            <v>731.83</v>
          </cell>
          <cell r="M396">
            <v>808.73</v>
          </cell>
          <cell r="O396">
            <v>819.08</v>
          </cell>
          <cell r="Q396">
            <v>805.92</v>
          </cell>
          <cell r="S396">
            <v>825.68</v>
          </cell>
        </row>
        <row r="397">
          <cell r="A397" t="str">
            <v>2 S 04 101 08</v>
          </cell>
          <cell r="B397" t="str">
            <v>Boca BSTC D=1,00 m - esc.=15</v>
          </cell>
          <cell r="E397" t="str">
            <v>und</v>
          </cell>
          <cell r="G397">
            <v>1128.07</v>
          </cell>
          <cell r="M397">
            <v>1246.24</v>
          </cell>
          <cell r="O397">
            <v>1263.28</v>
          </cell>
          <cell r="Q397">
            <v>1240.8</v>
          </cell>
          <cell r="S397">
            <v>1273.78</v>
          </cell>
        </row>
        <row r="398">
          <cell r="A398" t="str">
            <v>2 S 04 101 09</v>
          </cell>
          <cell r="B398" t="str">
            <v>Boca BSTC D=1,20 m - esc.=15</v>
          </cell>
          <cell r="E398" t="str">
            <v>und</v>
          </cell>
          <cell r="G398">
            <v>1636.86</v>
          </cell>
          <cell r="M398">
            <v>1807.93</v>
          </cell>
          <cell r="O398">
            <v>1834.07</v>
          </cell>
          <cell r="Q398">
            <v>1798.6</v>
          </cell>
          <cell r="S398">
            <v>1849.62</v>
          </cell>
        </row>
        <row r="399">
          <cell r="A399" t="str">
            <v>2 S 04 101 10</v>
          </cell>
          <cell r="B399" t="str">
            <v>Boca BSTC D=1,50 m - esc.=15</v>
          </cell>
          <cell r="E399" t="str">
            <v>und</v>
          </cell>
          <cell r="G399">
            <v>2958.41</v>
          </cell>
          <cell r="M399">
            <v>3266.81</v>
          </cell>
          <cell r="O399">
            <v>3317.23</v>
          </cell>
          <cell r="Q399">
            <v>3246.71</v>
          </cell>
          <cell r="S399">
            <v>3346.17</v>
          </cell>
        </row>
        <row r="400">
          <cell r="A400" t="str">
            <v>2 S 04 101 11</v>
          </cell>
          <cell r="B400" t="str">
            <v>Boca BSTC D=0,60 m - esc.=30</v>
          </cell>
          <cell r="E400" t="str">
            <v>und</v>
          </cell>
          <cell r="G400">
            <v>489.66</v>
          </cell>
          <cell r="M400">
            <v>541.29999999999995</v>
          </cell>
          <cell r="O400">
            <v>547.66</v>
          </cell>
          <cell r="Q400">
            <v>540</v>
          </cell>
          <cell r="S400">
            <v>551.95000000000005</v>
          </cell>
        </row>
        <row r="401">
          <cell r="A401" t="str">
            <v>2 S 04 101 12</v>
          </cell>
          <cell r="B401" t="str">
            <v>Boca BSTC D=0,80 m - esc.=30</v>
          </cell>
          <cell r="E401" t="str">
            <v>und</v>
          </cell>
          <cell r="G401">
            <v>814.29</v>
          </cell>
          <cell r="M401">
            <v>899.88</v>
          </cell>
          <cell r="O401">
            <v>911.4</v>
          </cell>
          <cell r="Q401">
            <v>896.75</v>
          </cell>
          <cell r="S401">
            <v>918.75</v>
          </cell>
        </row>
        <row r="402">
          <cell r="A402" t="str">
            <v>2 S 04 101 13</v>
          </cell>
          <cell r="B402" t="str">
            <v>Boca BSTC D=1,00 m - esc.=30</v>
          </cell>
          <cell r="E402" t="str">
            <v>und</v>
          </cell>
          <cell r="G402">
            <v>1254.82</v>
          </cell>
          <cell r="M402">
            <v>1386.3</v>
          </cell>
          <cell r="O402">
            <v>1405.29</v>
          </cell>
          <cell r="Q402">
            <v>1380.21</v>
          </cell>
          <cell r="S402">
            <v>1416.94</v>
          </cell>
        </row>
        <row r="403">
          <cell r="A403" t="str">
            <v>2 S 04 101 14</v>
          </cell>
          <cell r="B403" t="str">
            <v>Boca BSTC D=1,20 m - esc.=30</v>
          </cell>
          <cell r="E403" t="str">
            <v>und</v>
          </cell>
          <cell r="G403">
            <v>1825.52</v>
          </cell>
          <cell r="M403">
            <v>2016.34</v>
          </cell>
          <cell r="O403">
            <v>2045.56</v>
          </cell>
          <cell r="Q403">
            <v>2005.86</v>
          </cell>
          <cell r="S403">
            <v>2062.9299999999998</v>
          </cell>
        </row>
        <row r="404">
          <cell r="A404" t="str">
            <v>2 S 04 101 15</v>
          </cell>
          <cell r="B404" t="str">
            <v>Boca BSTC D=1,50 m - esc.=30</v>
          </cell>
          <cell r="E404" t="str">
            <v>und</v>
          </cell>
          <cell r="G404">
            <v>3308.94</v>
          </cell>
          <cell r="M404">
            <v>3653.9</v>
          </cell>
          <cell r="O404">
            <v>3710.45</v>
          </cell>
          <cell r="Q404">
            <v>3631.28</v>
          </cell>
          <cell r="S404">
            <v>3742.88</v>
          </cell>
        </row>
        <row r="405">
          <cell r="A405" t="str">
            <v>2 S 04 101 16</v>
          </cell>
          <cell r="B405" t="str">
            <v>Boca BSTC D=0,60 m - esc.=45</v>
          </cell>
          <cell r="E405" t="str">
            <v>und</v>
          </cell>
          <cell r="G405">
            <v>605.23</v>
          </cell>
          <cell r="M405">
            <v>669.06</v>
          </cell>
          <cell r="O405">
            <v>676.96</v>
          </cell>
          <cell r="Q405">
            <v>667.38</v>
          </cell>
          <cell r="S405">
            <v>682.24</v>
          </cell>
        </row>
        <row r="406">
          <cell r="A406" t="str">
            <v>2 S 04 101 17</v>
          </cell>
          <cell r="B406" t="str">
            <v>Boca BSTC D=0,80 m - esc.=45</v>
          </cell>
          <cell r="E406" t="str">
            <v>und</v>
          </cell>
          <cell r="G406">
            <v>1095.04</v>
          </cell>
          <cell r="M406">
            <v>1210.54</v>
          </cell>
          <cell r="O406">
            <v>1226.7</v>
          </cell>
          <cell r="Q406">
            <v>1204.3599999999999</v>
          </cell>
          <cell r="S406">
            <v>1231.8599999999999</v>
          </cell>
        </row>
        <row r="407">
          <cell r="A407" t="str">
            <v>2 S 04 101 18</v>
          </cell>
          <cell r="B407" t="str">
            <v>Boca BSTC D=1,00 m - esc.=45</v>
          </cell>
          <cell r="E407" t="str">
            <v>und</v>
          </cell>
          <cell r="G407">
            <v>1555.91</v>
          </cell>
          <cell r="M407">
            <v>1718.98</v>
          </cell>
          <cell r="O407">
            <v>1742.67</v>
          </cell>
          <cell r="Q407">
            <v>1711.27</v>
          </cell>
          <cell r="S407">
            <v>1757.13</v>
          </cell>
        </row>
        <row r="408">
          <cell r="A408" t="str">
            <v>2 S 04 101 19</v>
          </cell>
          <cell r="B408" t="str">
            <v>Boca BSTC D=1,20 m - esc.=45</v>
          </cell>
          <cell r="E408" t="str">
            <v>und</v>
          </cell>
          <cell r="G408">
            <v>2265.17</v>
          </cell>
          <cell r="M408">
            <v>2501.98</v>
          </cell>
          <cell r="O408">
            <v>2538.5</v>
          </cell>
          <cell r="Q408">
            <v>2488.71</v>
          </cell>
          <cell r="S408">
            <v>2560.14</v>
          </cell>
        </row>
        <row r="409">
          <cell r="A409" t="str">
            <v>2 S 04 101 20</v>
          </cell>
          <cell r="B409" t="str">
            <v>Boca BSTC D=1,50 m - esc.=45</v>
          </cell>
          <cell r="E409" t="str">
            <v>und</v>
          </cell>
          <cell r="G409">
            <v>4158.87</v>
          </cell>
          <cell r="M409">
            <v>4594.7299999999996</v>
          </cell>
          <cell r="O409">
            <v>4665.8900000000003</v>
          </cell>
          <cell r="Q409">
            <v>4565.95</v>
          </cell>
          <cell r="S409">
            <v>4706.58</v>
          </cell>
        </row>
        <row r="410">
          <cell r="A410" t="str">
            <v>2 S 04 110 01</v>
          </cell>
          <cell r="B410" t="str">
            <v>Corpo BDTC D=1,00m</v>
          </cell>
          <cell r="E410" t="str">
            <v>m</v>
          </cell>
          <cell r="G410">
            <v>824.9</v>
          </cell>
          <cell r="M410">
            <v>900.22</v>
          </cell>
          <cell r="O410">
            <v>927.15</v>
          </cell>
          <cell r="Q410">
            <v>907.37</v>
          </cell>
          <cell r="S410">
            <v>931.46</v>
          </cell>
        </row>
        <row r="411">
          <cell r="A411" t="str">
            <v>2 S 04 110 02</v>
          </cell>
          <cell r="B411" t="str">
            <v>Corpo BDTC D=1,20m</v>
          </cell>
          <cell r="E411" t="str">
            <v>m</v>
          </cell>
          <cell r="G411">
            <v>1056.6500000000001</v>
          </cell>
          <cell r="M411">
            <v>1150.45</v>
          </cell>
          <cell r="O411">
            <v>1186.5</v>
          </cell>
          <cell r="Q411">
            <v>1162.6199999999999</v>
          </cell>
          <cell r="S411">
            <v>1191.3900000000001</v>
          </cell>
        </row>
        <row r="412">
          <cell r="A412" t="str">
            <v>2 S 04 110 03</v>
          </cell>
          <cell r="B412" t="str">
            <v>Corpo BDTC D=1,50m</v>
          </cell>
          <cell r="E412" t="str">
            <v>m</v>
          </cell>
          <cell r="G412">
            <v>1691.15</v>
          </cell>
          <cell r="M412">
            <v>1834.73</v>
          </cell>
          <cell r="O412">
            <v>1894.91</v>
          </cell>
          <cell r="Q412">
            <v>1855.82</v>
          </cell>
          <cell r="S412">
            <v>1902.9</v>
          </cell>
        </row>
        <row r="413">
          <cell r="A413" t="str">
            <v>2 S 04 111 01</v>
          </cell>
          <cell r="B413" t="str">
            <v>Boca BDTC D=1,00m normal</v>
          </cell>
          <cell r="E413" t="str">
            <v>und</v>
          </cell>
          <cell r="G413">
            <v>1506.31</v>
          </cell>
          <cell r="M413">
            <v>1663.87</v>
          </cell>
          <cell r="O413">
            <v>1687.18</v>
          </cell>
          <cell r="Q413">
            <v>1656.03</v>
          </cell>
          <cell r="S413">
            <v>1701.27</v>
          </cell>
        </row>
        <row r="414">
          <cell r="A414" t="str">
            <v>2 S 04 111 02</v>
          </cell>
          <cell r="B414" t="str">
            <v>Boca BDTC D=1,20m normal</v>
          </cell>
          <cell r="E414" t="str">
            <v>und</v>
          </cell>
          <cell r="G414">
            <v>2185.6999999999998</v>
          </cell>
          <cell r="M414">
            <v>2413.77</v>
          </cell>
          <cell r="O414">
            <v>2449.44</v>
          </cell>
          <cell r="Q414">
            <v>2400.54</v>
          </cell>
          <cell r="S414">
            <v>2470.4</v>
          </cell>
        </row>
        <row r="415">
          <cell r="A415" t="str">
            <v>2 S 04 111 03</v>
          </cell>
          <cell r="B415" t="str">
            <v>Boca BDTC D=1,50m normal</v>
          </cell>
          <cell r="E415" t="str">
            <v>und</v>
          </cell>
          <cell r="G415">
            <v>3835.64</v>
          </cell>
          <cell r="M415">
            <v>4236.74</v>
          </cell>
          <cell r="O415">
            <v>4303.68</v>
          </cell>
          <cell r="Q415">
            <v>4208.88</v>
          </cell>
          <cell r="S415">
            <v>4341.4799999999996</v>
          </cell>
        </row>
        <row r="416">
          <cell r="A416" t="str">
            <v>2 S 04 111 05</v>
          </cell>
          <cell r="B416" t="str">
            <v>Boca BDTC D=1,00 m - esc.=15</v>
          </cell>
          <cell r="E416" t="str">
            <v>und</v>
          </cell>
          <cell r="G416">
            <v>1573.89</v>
          </cell>
          <cell r="M416">
            <v>1738.53</v>
          </cell>
          <cell r="O416">
            <v>1762.9</v>
          </cell>
          <cell r="Q416">
            <v>1730.33</v>
          </cell>
          <cell r="S416">
            <v>1777.62</v>
          </cell>
        </row>
        <row r="417">
          <cell r="A417" t="str">
            <v>2 S 04 111 06</v>
          </cell>
          <cell r="B417" t="str">
            <v>Boca BDTC D=1,20 m - esc.=15</v>
          </cell>
          <cell r="E417" t="str">
            <v>und</v>
          </cell>
          <cell r="G417">
            <v>2288.25</v>
          </cell>
          <cell r="M417">
            <v>2527.0300000000002</v>
          </cell>
          <cell r="O417">
            <v>2564.41</v>
          </cell>
          <cell r="Q417">
            <v>2513.14</v>
          </cell>
          <cell r="S417">
            <v>2586.38</v>
          </cell>
        </row>
        <row r="418">
          <cell r="A418" t="str">
            <v>2 S 04 111 07</v>
          </cell>
          <cell r="B418" t="str">
            <v>Boca BDTC D=1,50 m - esc.=15</v>
          </cell>
          <cell r="E418" t="str">
            <v>und</v>
          </cell>
          <cell r="G418">
            <v>4029</v>
          </cell>
          <cell r="M418">
            <v>4448.3999999999996</v>
          </cell>
          <cell r="O418">
            <v>4518.67</v>
          </cell>
          <cell r="Q418">
            <v>4419.41</v>
          </cell>
          <cell r="S418">
            <v>4558.51</v>
          </cell>
        </row>
        <row r="419">
          <cell r="A419" t="str">
            <v>2 S 04 111 08</v>
          </cell>
          <cell r="B419" t="str">
            <v>Boca BDTC D=1,00 - esc.=30</v>
          </cell>
          <cell r="E419" t="str">
            <v>und</v>
          </cell>
          <cell r="G419">
            <v>1750.25</v>
          </cell>
          <cell r="M419">
            <v>1933.39</v>
          </cell>
          <cell r="O419">
            <v>1960.49</v>
          </cell>
          <cell r="Q419">
            <v>1924.28</v>
          </cell>
          <cell r="S419">
            <v>1976.92</v>
          </cell>
        </row>
        <row r="420">
          <cell r="A420" t="str">
            <v>2 S 04 111 09</v>
          </cell>
          <cell r="B420" t="str">
            <v>Boca BDTC D=1,20 m - esc.=30</v>
          </cell>
          <cell r="E420" t="str">
            <v>und</v>
          </cell>
          <cell r="G420">
            <v>2546.83</v>
          </cell>
          <cell r="M420">
            <v>2812.66</v>
          </cell>
          <cell r="O420">
            <v>2854.31</v>
          </cell>
          <cell r="Q420">
            <v>2797.16</v>
          </cell>
          <cell r="S420">
            <v>2878.78</v>
          </cell>
        </row>
        <row r="421">
          <cell r="A421" t="str">
            <v>2 S 04 111 10</v>
          </cell>
          <cell r="B421" t="str">
            <v>Boca BDTC D=1,50 m - esc.=30</v>
          </cell>
          <cell r="E421" t="str">
            <v>und</v>
          </cell>
          <cell r="G421">
            <v>4502.21</v>
          </cell>
          <cell r="M421">
            <v>4970.95</v>
          </cell>
          <cell r="O421">
            <v>5049.58</v>
          </cell>
          <cell r="Q421">
            <v>4938.4399999999996</v>
          </cell>
          <cell r="S421">
            <v>5094.1400000000003</v>
          </cell>
        </row>
        <row r="422">
          <cell r="A422" t="str">
            <v>2 S 04 111 11</v>
          </cell>
          <cell r="B422" t="str">
            <v>Boca BDTC D=1,00 m - esc.=45</v>
          </cell>
          <cell r="E422" t="str">
            <v>und</v>
          </cell>
          <cell r="G422">
            <v>2160.3000000000002</v>
          </cell>
          <cell r="M422">
            <v>2386.7399999999998</v>
          </cell>
          <cell r="O422">
            <v>2420.2399999999998</v>
          </cell>
          <cell r="Q422">
            <v>2375.41</v>
          </cell>
          <cell r="S422">
            <v>2440.5</v>
          </cell>
        </row>
        <row r="423">
          <cell r="A423" t="str">
            <v>2 S 04 111 12</v>
          </cell>
          <cell r="B423" t="str">
            <v>Boca BDTC D=1,20 m - esc.=45</v>
          </cell>
          <cell r="E423" t="str">
            <v>und</v>
          </cell>
          <cell r="G423">
            <v>3143.21</v>
          </cell>
          <cell r="M423">
            <v>3471.42</v>
          </cell>
          <cell r="O423">
            <v>3523.01</v>
          </cell>
          <cell r="Q423">
            <v>3452.09</v>
          </cell>
          <cell r="S423">
            <v>3553.27</v>
          </cell>
        </row>
        <row r="424">
          <cell r="A424" t="str">
            <v>2 S 04 111 13</v>
          </cell>
          <cell r="B424" t="str">
            <v>Boca BDTC D=1,50 m - esc.=45</v>
          </cell>
          <cell r="E424" t="str">
            <v>und</v>
          </cell>
          <cell r="G424">
            <v>5571.34</v>
          </cell>
          <cell r="M424">
            <v>6150.05</v>
          </cell>
          <cell r="O424">
            <v>6248.02</v>
          </cell>
          <cell r="Q424">
            <v>6109.3</v>
          </cell>
          <cell r="S424">
            <v>6303.43</v>
          </cell>
        </row>
        <row r="425">
          <cell r="A425" t="str">
            <v>2 S 04 120 01</v>
          </cell>
          <cell r="B425" t="str">
            <v>Corpo BTTC D=1,00m</v>
          </cell>
          <cell r="E425" t="str">
            <v>m</v>
          </cell>
          <cell r="G425">
            <v>1163.6400000000001</v>
          </cell>
          <cell r="M425">
            <v>1268.79</v>
          </cell>
          <cell r="O425">
            <v>1307.51</v>
          </cell>
          <cell r="Q425">
            <v>1280.4100000000001</v>
          </cell>
          <cell r="S425">
            <v>1313.08</v>
          </cell>
        </row>
        <row r="426">
          <cell r="A426" t="str">
            <v>2 S 04 120 02</v>
          </cell>
          <cell r="B426" t="str">
            <v>Corpo BTTC D=1,20m</v>
          </cell>
          <cell r="E426" t="str">
            <v>m</v>
          </cell>
          <cell r="G426">
            <v>1575.6</v>
          </cell>
          <cell r="M426">
            <v>1714.77</v>
          </cell>
          <cell r="O426">
            <v>1768.82</v>
          </cell>
          <cell r="Q426">
            <v>1732.97</v>
          </cell>
          <cell r="S426">
            <v>1776.14</v>
          </cell>
        </row>
        <row r="427">
          <cell r="A427" t="str">
            <v>2 S 04 120 03</v>
          </cell>
          <cell r="B427" t="str">
            <v>Corpo BTTC D=1,50m</v>
          </cell>
          <cell r="E427" t="str">
            <v>m</v>
          </cell>
          <cell r="G427">
            <v>2352.62</v>
          </cell>
          <cell r="M427">
            <v>2552.98</v>
          </cell>
          <cell r="O427">
            <v>2637.95</v>
          </cell>
          <cell r="Q427">
            <v>2587.77</v>
          </cell>
          <cell r="S427">
            <v>2647.81</v>
          </cell>
        </row>
        <row r="428">
          <cell r="A428" t="str">
            <v>2 S 04 121 01</v>
          </cell>
          <cell r="B428" t="str">
            <v>Boca BTTC D=1,00m normal</v>
          </cell>
          <cell r="E428" t="str">
            <v>und</v>
          </cell>
          <cell r="G428">
            <v>1943.6</v>
          </cell>
          <cell r="M428">
            <v>2146.69</v>
          </cell>
          <cell r="O428">
            <v>2177.25</v>
          </cell>
          <cell r="Q428">
            <v>2136.0500000000002</v>
          </cell>
          <cell r="S428">
            <v>2195.31</v>
          </cell>
        </row>
        <row r="429">
          <cell r="A429" t="str">
            <v>2 S 04 121 02</v>
          </cell>
          <cell r="B429" t="str">
            <v>Boca BTTC D=1,20m normal</v>
          </cell>
          <cell r="E429" t="str">
            <v>und</v>
          </cell>
          <cell r="G429">
            <v>2821.36</v>
          </cell>
          <cell r="M429">
            <v>3115.53</v>
          </cell>
          <cell r="O429">
            <v>3162.21</v>
          </cell>
          <cell r="Q429">
            <v>3097.71</v>
          </cell>
          <cell r="S429">
            <v>3189.06</v>
          </cell>
        </row>
        <row r="430">
          <cell r="A430" t="str">
            <v>2 S 04 121 03</v>
          </cell>
          <cell r="B430" t="str">
            <v>Boca BTTC D=1,50m normal</v>
          </cell>
          <cell r="E430" t="str">
            <v>und</v>
          </cell>
          <cell r="G430">
            <v>4904.9799999999996</v>
          </cell>
          <cell r="M430">
            <v>5415.17</v>
          </cell>
          <cell r="O430">
            <v>5501.76</v>
          </cell>
          <cell r="Q430">
            <v>5378.69</v>
          </cell>
          <cell r="S430">
            <v>5550</v>
          </cell>
        </row>
        <row r="431">
          <cell r="A431" t="str">
            <v>2 S 04 121 04</v>
          </cell>
          <cell r="B431" t="str">
            <v>Boca BTTC D=1,00 m - esc.=15</v>
          </cell>
          <cell r="E431" t="str">
            <v>und</v>
          </cell>
          <cell r="G431">
            <v>2025.35</v>
          </cell>
          <cell r="M431">
            <v>2237.0100000000002</v>
          </cell>
          <cell r="O431">
            <v>2268.85</v>
          </cell>
          <cell r="Q431">
            <v>2225.9299999999998</v>
          </cell>
          <cell r="S431">
            <v>2287.6799999999998</v>
          </cell>
        </row>
        <row r="432">
          <cell r="A432" t="str">
            <v>2 S 04 121 05</v>
          </cell>
          <cell r="B432" t="str">
            <v>Boca BTTC D=1,20 m - esc.=15</v>
          </cell>
          <cell r="E432" t="str">
            <v>und</v>
          </cell>
          <cell r="G432">
            <v>2946.92</v>
          </cell>
          <cell r="M432">
            <v>3254.21</v>
          </cell>
          <cell r="O432">
            <v>3302.99</v>
          </cell>
          <cell r="Q432">
            <v>3235.59</v>
          </cell>
          <cell r="S432">
            <v>3331.03</v>
          </cell>
        </row>
        <row r="433">
          <cell r="A433" t="str">
            <v>2 S 04 121 06</v>
          </cell>
          <cell r="B433" t="str">
            <v>Boca BTTC D=1,50 m - esc.=15</v>
          </cell>
          <cell r="E433" t="str">
            <v>und</v>
          </cell>
          <cell r="G433">
            <v>5127.67</v>
          </cell>
          <cell r="M433">
            <v>5661.06</v>
          </cell>
          <cell r="O433">
            <v>5751.61</v>
          </cell>
          <cell r="Q433">
            <v>5622.9</v>
          </cell>
          <cell r="S433">
            <v>5802.08</v>
          </cell>
        </row>
        <row r="434">
          <cell r="A434" t="str">
            <v>2 S 04 121 07</v>
          </cell>
          <cell r="B434" t="str">
            <v>Boca BTTC D=1,00 m - esc.=30</v>
          </cell>
          <cell r="E434" t="str">
            <v>und</v>
          </cell>
          <cell r="G434">
            <v>2253.5300000000002</v>
          </cell>
          <cell r="M434">
            <v>2489.14</v>
          </cell>
          <cell r="O434">
            <v>2524.5500000000002</v>
          </cell>
          <cell r="Q434">
            <v>2476.8000000000002</v>
          </cell>
          <cell r="S434">
            <v>2545.4699999999998</v>
          </cell>
        </row>
        <row r="435">
          <cell r="A435" t="str">
            <v>2 S 04 121 08</v>
          </cell>
          <cell r="B435" t="str">
            <v>Boca BTTC D=1,20 m - esc.=30</v>
          </cell>
          <cell r="E435" t="str">
            <v>und</v>
          </cell>
          <cell r="G435">
            <v>3277.95</v>
          </cell>
          <cell r="M435">
            <v>3619.87</v>
          </cell>
          <cell r="O435">
            <v>3674.13</v>
          </cell>
          <cell r="Q435">
            <v>3599.12</v>
          </cell>
          <cell r="S435">
            <v>3705.34</v>
          </cell>
        </row>
        <row r="436">
          <cell r="A436" t="str">
            <v>2 S 04 121 09</v>
          </cell>
          <cell r="B436" t="str">
            <v>Boca BTTC D=1,50 m - esc.=30</v>
          </cell>
          <cell r="E436" t="str">
            <v>und</v>
          </cell>
          <cell r="G436">
            <v>5719.92</v>
          </cell>
          <cell r="M436">
            <v>6315.06</v>
          </cell>
          <cell r="O436">
            <v>6416.14</v>
          </cell>
          <cell r="Q436">
            <v>6272.41</v>
          </cell>
          <cell r="S436">
            <v>6472.46</v>
          </cell>
        </row>
        <row r="437">
          <cell r="A437" t="str">
            <v>2 S 04 121 10</v>
          </cell>
          <cell r="B437" t="str">
            <v>Boca BTTC D=1,00 m - esc.=45</v>
          </cell>
          <cell r="E437" t="str">
            <v>und</v>
          </cell>
          <cell r="G437">
            <v>2769.56</v>
          </cell>
          <cell r="M437">
            <v>3059.28</v>
          </cell>
          <cell r="O437">
            <v>3102.83</v>
          </cell>
          <cell r="Q437">
            <v>3044.07</v>
          </cell>
          <cell r="S437">
            <v>3128.59</v>
          </cell>
        </row>
        <row r="438">
          <cell r="A438" t="str">
            <v>2 S 04 121 11</v>
          </cell>
          <cell r="B438" t="str">
            <v>Boca BTTC D=1,20 m - esc.=45</v>
          </cell>
          <cell r="E438" t="str">
            <v>und</v>
          </cell>
          <cell r="G438">
            <v>4032.88</v>
          </cell>
          <cell r="M438">
            <v>4453.74</v>
          </cell>
          <cell r="O438">
            <v>4520.6400000000003</v>
          </cell>
          <cell r="Q438">
            <v>4428.1000000000004</v>
          </cell>
          <cell r="S438">
            <v>4559.1400000000003</v>
          </cell>
        </row>
        <row r="439">
          <cell r="A439" t="str">
            <v>2 S 04 121 12</v>
          </cell>
          <cell r="B439" t="str">
            <v>Boca BTTC D=1,50 m - esc.=45</v>
          </cell>
          <cell r="E439" t="str">
            <v>und</v>
          </cell>
          <cell r="G439">
            <v>7075.55</v>
          </cell>
          <cell r="M439">
            <v>7811.96</v>
          </cell>
          <cell r="O439">
            <v>7937.31</v>
          </cell>
          <cell r="Q439">
            <v>7758.88</v>
          </cell>
          <cell r="S439">
            <v>8007.15</v>
          </cell>
        </row>
        <row r="440">
          <cell r="A440" t="str">
            <v>2 S 04 200 01</v>
          </cell>
          <cell r="B440" t="str">
            <v>Corpo BSCC 1,50 x 1,50 m alt. 0 a 1,00 m</v>
          </cell>
          <cell r="E440" t="str">
            <v>und</v>
          </cell>
          <cell r="G440">
            <v>822.42</v>
          </cell>
          <cell r="M440">
            <v>917.39</v>
          </cell>
          <cell r="O440">
            <v>943.77</v>
          </cell>
          <cell r="Q440">
            <v>932.16</v>
          </cell>
          <cell r="S440">
            <v>947.34</v>
          </cell>
        </row>
        <row r="441">
          <cell r="A441" t="str">
            <v>2 S 04 200 02</v>
          </cell>
          <cell r="B441" t="str">
            <v>Corpo BSCC 2,00 x 2,00 m alt. 0 a 1,00 m</v>
          </cell>
          <cell r="E441" t="str">
            <v>und</v>
          </cell>
          <cell r="G441">
            <v>1185.29</v>
          </cell>
          <cell r="M441">
            <v>1327.48</v>
          </cell>
          <cell r="O441">
            <v>1364.43</v>
          </cell>
          <cell r="Q441">
            <v>1349.32</v>
          </cell>
          <cell r="S441">
            <v>1368.6</v>
          </cell>
        </row>
        <row r="442">
          <cell r="A442" t="str">
            <v>2 S 04 200 03</v>
          </cell>
          <cell r="B442" t="str">
            <v>Corpo BSCC 2,50 x 2,50 m alt. 0 a 1,00 m</v>
          </cell>
          <cell r="E442" t="str">
            <v>m</v>
          </cell>
          <cell r="G442">
            <v>1690.52</v>
          </cell>
          <cell r="M442">
            <v>1890.75</v>
          </cell>
          <cell r="O442">
            <v>1942.01</v>
          </cell>
          <cell r="Q442">
            <v>1915.9</v>
          </cell>
          <cell r="S442">
            <v>1948.04</v>
          </cell>
        </row>
        <row r="443">
          <cell r="A443" t="str">
            <v>2 S 04 200 04</v>
          </cell>
          <cell r="B443" t="str">
            <v>Corpo BSCC 3,00 x 3,00 m alt. 0 a 1,00 m</v>
          </cell>
          <cell r="E443" t="str">
            <v>m</v>
          </cell>
          <cell r="G443">
            <v>2227.0300000000002</v>
          </cell>
          <cell r="M443">
            <v>2492.56</v>
          </cell>
          <cell r="O443">
            <v>2556.91</v>
          </cell>
          <cell r="Q443">
            <v>2519.34</v>
          </cell>
          <cell r="S443">
            <v>2564.52</v>
          </cell>
        </row>
        <row r="444">
          <cell r="A444" t="str">
            <v>2 S 04 200 05</v>
          </cell>
          <cell r="B444" t="str">
            <v>Corpo BSCC 1,50 x 1,50 m alt. 1,00 a 2,50 m</v>
          </cell>
          <cell r="E444" t="str">
            <v>m</v>
          </cell>
          <cell r="G444">
            <v>745.56</v>
          </cell>
          <cell r="M444">
            <v>832.37</v>
          </cell>
          <cell r="O444">
            <v>854.14</v>
          </cell>
          <cell r="Q444">
            <v>842.4</v>
          </cell>
          <cell r="S444">
            <v>858.14</v>
          </cell>
        </row>
        <row r="445">
          <cell r="A445" t="str">
            <v>2 S 04 200 06</v>
          </cell>
          <cell r="B445" t="str">
            <v>Corpo BSCC 2,00 x 2,00 m alt. 1,00 a 2,50 m</v>
          </cell>
          <cell r="E445" t="str">
            <v>m</v>
          </cell>
          <cell r="G445">
            <v>1063.6500000000001</v>
          </cell>
          <cell r="M445">
            <v>1189.33</v>
          </cell>
          <cell r="O445">
            <v>1220.78</v>
          </cell>
          <cell r="Q445">
            <v>1205.04</v>
          </cell>
          <cell r="S445">
            <v>1225.1199999999999</v>
          </cell>
        </row>
        <row r="446">
          <cell r="A446" t="str">
            <v>2 S 04 200 07</v>
          </cell>
          <cell r="B446" t="str">
            <v>Corpo BSCC 2,50 x 2,50 m alt. 1,00 a 2,50 m</v>
          </cell>
          <cell r="E446" t="str">
            <v>m</v>
          </cell>
          <cell r="G446">
            <v>1600.15</v>
          </cell>
          <cell r="M446">
            <v>1789.64</v>
          </cell>
          <cell r="O446">
            <v>1836.29</v>
          </cell>
          <cell r="Q446">
            <v>1810.18</v>
          </cell>
          <cell r="S446">
            <v>1842.33</v>
          </cell>
        </row>
        <row r="447">
          <cell r="A447" t="str">
            <v>2 S 04 200 08</v>
          </cell>
          <cell r="B447" t="str">
            <v>Corpo BSCC 3,00 x 3,00 m alt. 1,00 a 2,50 m</v>
          </cell>
          <cell r="E447" t="str">
            <v>m</v>
          </cell>
          <cell r="G447">
            <v>2177.2600000000002</v>
          </cell>
          <cell r="M447">
            <v>2432.6</v>
          </cell>
          <cell r="O447">
            <v>2496.2199999999998</v>
          </cell>
          <cell r="Q447">
            <v>2457.7399999999998</v>
          </cell>
          <cell r="S447">
            <v>2504.1</v>
          </cell>
        </row>
        <row r="448">
          <cell r="A448" t="str">
            <v>2 S 04 200 09</v>
          </cell>
          <cell r="B448" t="str">
            <v>Corpo BSCC 1,50 x 1,50 m alt. 2,50 a 5,00 m</v>
          </cell>
          <cell r="E448" t="str">
            <v>m</v>
          </cell>
          <cell r="G448">
            <v>812.04</v>
          </cell>
          <cell r="M448">
            <v>907.14</v>
          </cell>
          <cell r="O448">
            <v>932.05</v>
          </cell>
          <cell r="Q448">
            <v>920.31</v>
          </cell>
          <cell r="S448">
            <v>936.06</v>
          </cell>
        </row>
        <row r="449">
          <cell r="A449" t="str">
            <v>2 S 04 200 10</v>
          </cell>
          <cell r="B449" t="str">
            <v>Corpo BSCC 2,00 x 2,00 m alt. 2,50 a 5,00 m</v>
          </cell>
          <cell r="E449" t="str">
            <v>m</v>
          </cell>
          <cell r="G449">
            <v>1258.22</v>
          </cell>
          <cell r="M449">
            <v>1405.85</v>
          </cell>
          <cell r="O449">
            <v>1443.11</v>
          </cell>
          <cell r="Q449">
            <v>1422.47</v>
          </cell>
          <cell r="S449">
            <v>1448.93</v>
          </cell>
        </row>
        <row r="450">
          <cell r="A450" t="str">
            <v>2 S 04 200 11</v>
          </cell>
          <cell r="B450" t="str">
            <v>Corpo BSCC 2,50 x 2,50 m alt. 2,50 a 5,00 m</v>
          </cell>
          <cell r="E450" t="str">
            <v>m</v>
          </cell>
          <cell r="G450">
            <v>1840.82</v>
          </cell>
          <cell r="M450">
            <v>2060.6999999999998</v>
          </cell>
          <cell r="O450">
            <v>2118.4699999999998</v>
          </cell>
          <cell r="Q450">
            <v>2092.33</v>
          </cell>
          <cell r="S450">
            <v>2124.4699999999998</v>
          </cell>
        </row>
        <row r="451">
          <cell r="A451" t="str">
            <v>2 S 04 200 12</v>
          </cell>
          <cell r="B451" t="str">
            <v>Corpo BSCC 3,00 x 3,00 m alt. 2,50 a 5,00 m</v>
          </cell>
          <cell r="E451" t="str">
            <v>m</v>
          </cell>
          <cell r="G451">
            <v>2671.12</v>
          </cell>
          <cell r="M451">
            <v>2987.72</v>
          </cell>
          <cell r="O451">
            <v>3067.32</v>
          </cell>
          <cell r="Q451">
            <v>3021.05</v>
          </cell>
          <cell r="S451">
            <v>3077.43</v>
          </cell>
        </row>
        <row r="452">
          <cell r="A452" t="str">
            <v>2 S 04 200 13</v>
          </cell>
          <cell r="B452" t="str">
            <v>Corpo BSCC 1,50 x 1,50 m alt. 5,00 a 7,50 m</v>
          </cell>
          <cell r="E452" t="str">
            <v>m</v>
          </cell>
          <cell r="G452">
            <v>923.94</v>
          </cell>
          <cell r="M452">
            <v>1033.67</v>
          </cell>
          <cell r="O452">
            <v>1063.42</v>
          </cell>
          <cell r="Q452">
            <v>1051.6400000000001</v>
          </cell>
          <cell r="S452">
            <v>1067.3900000000001</v>
          </cell>
        </row>
        <row r="453">
          <cell r="A453" t="str">
            <v>2 S 04 200 14</v>
          </cell>
          <cell r="B453" t="str">
            <v>Corpo BSCC 2,00 x 2,00 m alt. 5,00 a 7,50 m</v>
          </cell>
          <cell r="E453" t="str">
            <v>m</v>
          </cell>
          <cell r="G453">
            <v>1411.89</v>
          </cell>
          <cell r="M453">
            <v>1578.59</v>
          </cell>
          <cell r="O453">
            <v>1623.18</v>
          </cell>
          <cell r="Q453">
            <v>1602.54</v>
          </cell>
          <cell r="S453">
            <v>1629</v>
          </cell>
        </row>
        <row r="454">
          <cell r="A454" t="str">
            <v>2 S 04 200 15</v>
          </cell>
          <cell r="B454" t="str">
            <v>Corpo BSCC 2,50 x 2,50 m alt. 5,00 a 7,50 m</v>
          </cell>
          <cell r="E454" t="str">
            <v>m</v>
          </cell>
          <cell r="G454">
            <v>2061.46</v>
          </cell>
          <cell r="M454">
            <v>2305.65</v>
          </cell>
          <cell r="O454">
            <v>2370.19</v>
          </cell>
          <cell r="Q454">
            <v>2338.27</v>
          </cell>
          <cell r="S454">
            <v>2377.92</v>
          </cell>
        </row>
        <row r="455">
          <cell r="A455" t="str">
            <v>2 S 04 200 16</v>
          </cell>
          <cell r="B455" t="str">
            <v>Corpo BSCC 3,00 x 3,00 m alt. 5,00 a 7,50 m</v>
          </cell>
          <cell r="E455" t="str">
            <v>m</v>
          </cell>
          <cell r="G455">
            <v>2921</v>
          </cell>
          <cell r="M455">
            <v>3267.57</v>
          </cell>
          <cell r="O455">
            <v>3359.73</v>
          </cell>
          <cell r="Q455">
            <v>3313.47</v>
          </cell>
          <cell r="S455">
            <v>3369.85</v>
          </cell>
        </row>
        <row r="456">
          <cell r="A456" t="str">
            <v>2 S 04 200 17</v>
          </cell>
          <cell r="B456" t="str">
            <v>Corpo BSCC 1,50 x 1,50 m alt. 7,50 a 10,00 m</v>
          </cell>
          <cell r="E456" t="str">
            <v>m</v>
          </cell>
          <cell r="G456">
            <v>1065.05</v>
          </cell>
          <cell r="M456">
            <v>1189.5999999999999</v>
          </cell>
          <cell r="O456">
            <v>1223.9100000000001</v>
          </cell>
          <cell r="Q456">
            <v>1208.22</v>
          </cell>
          <cell r="S456">
            <v>1229.0899999999999</v>
          </cell>
        </row>
        <row r="457">
          <cell r="A457" t="str">
            <v>2 S 04 200 18</v>
          </cell>
          <cell r="B457" t="str">
            <v>Corpo BSCC 2,00 x 2,00 m alt. 7,50 a 10,00 m</v>
          </cell>
          <cell r="E457" t="str">
            <v>m</v>
          </cell>
          <cell r="G457">
            <v>1592.09</v>
          </cell>
          <cell r="M457">
            <v>1778.46</v>
          </cell>
          <cell r="O457">
            <v>1828.6</v>
          </cell>
          <cell r="Q457">
            <v>1803.09</v>
          </cell>
          <cell r="S457">
            <v>1835.8</v>
          </cell>
        </row>
        <row r="458">
          <cell r="A458" t="str">
            <v>2 S 04 200 19</v>
          </cell>
          <cell r="B458" t="str">
            <v>Corpo BSCC 2,50 x 2,50 m alt. 7,50 a 10,00 m</v>
          </cell>
          <cell r="E458" t="str">
            <v>m</v>
          </cell>
          <cell r="G458">
            <v>2268.02</v>
          </cell>
          <cell r="M458">
            <v>2539.52</v>
          </cell>
          <cell r="O458">
            <v>2612.86</v>
          </cell>
          <cell r="Q458">
            <v>2580.9499999999998</v>
          </cell>
          <cell r="S458">
            <v>2620.6</v>
          </cell>
        </row>
        <row r="459">
          <cell r="A459" t="str">
            <v>2 S 04 200 20</v>
          </cell>
          <cell r="B459" t="str">
            <v>Corpo BSCC 3,00 x 3,00 m alt. 7,50 a 10,00 m</v>
          </cell>
          <cell r="E459" t="str">
            <v>m</v>
          </cell>
          <cell r="G459">
            <v>3212.14</v>
          </cell>
          <cell r="M459">
            <v>3590.38</v>
          </cell>
          <cell r="O459">
            <v>3692.26</v>
          </cell>
          <cell r="Q459">
            <v>3638.87</v>
          </cell>
          <cell r="S459">
            <v>3704.5</v>
          </cell>
        </row>
        <row r="460">
          <cell r="A460" t="str">
            <v>2 S 04 200 21</v>
          </cell>
          <cell r="B460" t="str">
            <v>Corpo BSCC 1,50 x 1,50 m alt. 10,00 a 12,50 m</v>
          </cell>
          <cell r="E460" t="str">
            <v>m</v>
          </cell>
          <cell r="G460">
            <v>1108.5</v>
          </cell>
          <cell r="M460">
            <v>1238.74</v>
          </cell>
          <cell r="O460">
            <v>1274.94</v>
          </cell>
          <cell r="Q460">
            <v>1259.25</v>
          </cell>
          <cell r="S460">
            <v>1280.1199999999999</v>
          </cell>
        </row>
        <row r="461">
          <cell r="A461" t="str">
            <v>2 S 04 200 22</v>
          </cell>
          <cell r="B461" t="str">
            <v>Corpo BSCC 2,00 x 2,00 m alt. 10,00 a 12,50 m</v>
          </cell>
          <cell r="E461" t="str">
            <v>m</v>
          </cell>
          <cell r="G461">
            <v>1730.26</v>
          </cell>
          <cell r="M461">
            <v>1934.99</v>
          </cell>
          <cell r="O461">
            <v>1990.99</v>
          </cell>
          <cell r="Q461">
            <v>1965.51</v>
          </cell>
          <cell r="S461">
            <v>1998.22</v>
          </cell>
        </row>
        <row r="462">
          <cell r="A462" t="str">
            <v>2 S 04 200 23</v>
          </cell>
          <cell r="B462" t="str">
            <v>Corpo BSCC 2,50 x 2,50 m alt. 10,00 a 12,50 m</v>
          </cell>
          <cell r="E462" t="str">
            <v>m</v>
          </cell>
          <cell r="G462">
            <v>2498.04</v>
          </cell>
          <cell r="M462">
            <v>2793.54</v>
          </cell>
          <cell r="O462">
            <v>2874.2</v>
          </cell>
          <cell r="Q462">
            <v>2835.64</v>
          </cell>
          <cell r="S462">
            <v>2883.91</v>
          </cell>
        </row>
        <row r="463">
          <cell r="A463" t="str">
            <v>2 S 04 200 24</v>
          </cell>
          <cell r="B463" t="str">
            <v>Corpo BSCC 3,00 a 3,00 m alt. 10,00 a 12,50 m</v>
          </cell>
          <cell r="E463" t="str">
            <v>m</v>
          </cell>
          <cell r="G463">
            <v>3485.15</v>
          </cell>
          <cell r="M463">
            <v>3899.1</v>
          </cell>
          <cell r="O463">
            <v>4012.73</v>
          </cell>
          <cell r="Q463">
            <v>3959.37</v>
          </cell>
          <cell r="S463">
            <v>4025</v>
          </cell>
        </row>
        <row r="464">
          <cell r="A464" t="str">
            <v>2 S 04 200 25</v>
          </cell>
          <cell r="B464" t="str">
            <v>Corpo BSCC 1,50 x 1,50 m alt. 12,50 a 15,00 m</v>
          </cell>
          <cell r="E464" t="str">
            <v>m</v>
          </cell>
          <cell r="G464">
            <v>1163.0899999999999</v>
          </cell>
          <cell r="M464">
            <v>1300.9100000000001</v>
          </cell>
          <cell r="O464">
            <v>1339.2</v>
          </cell>
          <cell r="Q464">
            <v>1323.52</v>
          </cell>
          <cell r="S464">
            <v>1344.39</v>
          </cell>
        </row>
        <row r="465">
          <cell r="A465" t="str">
            <v>2 S 04 200 26</v>
          </cell>
          <cell r="B465" t="str">
            <v>Corpo BSCC 2,00 a 2,00 m alt. 12,50 a 15,00 m</v>
          </cell>
          <cell r="E465" t="str">
            <v>m</v>
          </cell>
          <cell r="G465">
            <v>1857.78</v>
          </cell>
          <cell r="M465">
            <v>2079.34</v>
          </cell>
          <cell r="O465">
            <v>2140.7800000000002</v>
          </cell>
          <cell r="Q465">
            <v>2115.31</v>
          </cell>
          <cell r="S465">
            <v>2148.02</v>
          </cell>
        </row>
        <row r="466">
          <cell r="A466" t="str">
            <v>2 S 04 200 27</v>
          </cell>
          <cell r="B466" t="str">
            <v>Corpo BSCC 2,50 x 2,50 m alt. 12,50 a 15,00 m</v>
          </cell>
          <cell r="E466" t="str">
            <v>m</v>
          </cell>
          <cell r="G466">
            <v>2823.4</v>
          </cell>
          <cell r="M466">
            <v>3154.6</v>
          </cell>
          <cell r="O466">
            <v>3247.57</v>
          </cell>
          <cell r="Q466">
            <v>3202.75</v>
          </cell>
          <cell r="S466">
            <v>3259.16</v>
          </cell>
        </row>
        <row r="467">
          <cell r="A467" t="str">
            <v>2 S 04 200 28</v>
          </cell>
          <cell r="B467" t="str">
            <v>Corpo BSCC 3,00 x 3,00 m alt. 12,50 a 15,00 m</v>
          </cell>
          <cell r="E467" t="str">
            <v>m</v>
          </cell>
          <cell r="G467">
            <v>3775.27</v>
          </cell>
          <cell r="M467">
            <v>4219.45</v>
          </cell>
          <cell r="O467">
            <v>4343</v>
          </cell>
          <cell r="Q467">
            <v>4281.7700000000004</v>
          </cell>
          <cell r="S467">
            <v>4357.53</v>
          </cell>
        </row>
        <row r="468">
          <cell r="A468" t="str">
            <v>2 S 04 201 01</v>
          </cell>
          <cell r="B468" t="str">
            <v>Boca BSCC 1,50 x 1,50 m normal</v>
          </cell>
          <cell r="E468" t="str">
            <v>und</v>
          </cell>
          <cell r="G468">
            <v>4755.93</v>
          </cell>
          <cell r="M468">
            <v>5284.16</v>
          </cell>
          <cell r="O468">
            <v>5412.49</v>
          </cell>
          <cell r="Q468">
            <v>5346.3</v>
          </cell>
          <cell r="S468">
            <v>5440.11</v>
          </cell>
        </row>
        <row r="469">
          <cell r="A469" t="str">
            <v>2 S 04 201 02</v>
          </cell>
          <cell r="B469" t="str">
            <v>Boca BSCC 2,00 x 2,00 m normal</v>
          </cell>
          <cell r="E469" t="str">
            <v>und</v>
          </cell>
          <cell r="G469">
            <v>7436.42</v>
          </cell>
          <cell r="M469">
            <v>8265.6299999999992</v>
          </cell>
          <cell r="O469">
            <v>8475.8799999999992</v>
          </cell>
          <cell r="Q469">
            <v>8368.31</v>
          </cell>
          <cell r="S469">
            <v>8518.3700000000008</v>
          </cell>
        </row>
        <row r="470">
          <cell r="A470" t="str">
            <v>2 S 04 201 03</v>
          </cell>
          <cell r="B470" t="str">
            <v>Boca BSCC 2,50 x 2,50 m normal</v>
          </cell>
          <cell r="E470" t="str">
            <v>und</v>
          </cell>
          <cell r="G470">
            <v>10042.129999999999</v>
          </cell>
          <cell r="M470">
            <v>11159.79</v>
          </cell>
          <cell r="O470">
            <v>11448.96</v>
          </cell>
          <cell r="Q470">
            <v>11299.85</v>
          </cell>
          <cell r="S470">
            <v>11506.55</v>
          </cell>
        </row>
        <row r="471">
          <cell r="A471" t="str">
            <v>2 S 04 201 04</v>
          </cell>
          <cell r="B471" t="str">
            <v>Boca BSCC 3,00 x 3,00 m normal</v>
          </cell>
          <cell r="E471" t="str">
            <v>und</v>
          </cell>
          <cell r="G471">
            <v>14367.56</v>
          </cell>
          <cell r="M471">
            <v>15975.33</v>
          </cell>
          <cell r="O471">
            <v>16400.13</v>
          </cell>
          <cell r="Q471">
            <v>16180.92</v>
          </cell>
          <cell r="S471">
            <v>16481.59</v>
          </cell>
        </row>
        <row r="472">
          <cell r="A472" t="str">
            <v>2 S 04 201 05</v>
          </cell>
          <cell r="B472" t="str">
            <v>Boca BSCC 1,50 x 1,50 m - esc.=15</v>
          </cell>
          <cell r="E472" t="str">
            <v>und</v>
          </cell>
          <cell r="G472">
            <v>4831.17</v>
          </cell>
          <cell r="M472">
            <v>5374.49</v>
          </cell>
          <cell r="O472">
            <v>5507.51</v>
          </cell>
          <cell r="Q472">
            <v>5449.48</v>
          </cell>
          <cell r="S472">
            <v>5533.09</v>
          </cell>
        </row>
        <row r="473">
          <cell r="A473" t="str">
            <v>2 S 04 201 06</v>
          </cell>
          <cell r="B473" t="str">
            <v>Boca BSCC 2,00 x 2,00 m - esc.=15</v>
          </cell>
          <cell r="E473" t="str">
            <v>und</v>
          </cell>
          <cell r="G473">
            <v>7513.24</v>
          </cell>
          <cell r="M473">
            <v>8361.4</v>
          </cell>
          <cell r="O473">
            <v>8579.7000000000007</v>
          </cell>
          <cell r="Q473">
            <v>8482.89</v>
          </cell>
          <cell r="S473">
            <v>8618.98</v>
          </cell>
        </row>
        <row r="474">
          <cell r="A474" t="str">
            <v>2 S 04 201 07</v>
          </cell>
          <cell r="B474" t="str">
            <v>Boca BSCC 2,50 x 2,50 m - esc.=15</v>
          </cell>
          <cell r="E474" t="str">
            <v>und</v>
          </cell>
          <cell r="G474">
            <v>10563.11</v>
          </cell>
          <cell r="M474">
            <v>11755.34</v>
          </cell>
          <cell r="O474">
            <v>12065.22</v>
          </cell>
          <cell r="Q474">
            <v>11920.15</v>
          </cell>
          <cell r="S474">
            <v>12121.65</v>
          </cell>
        </row>
        <row r="475">
          <cell r="A475" t="str">
            <v>2 S 04 201 08</v>
          </cell>
          <cell r="B475" t="str">
            <v>Boca BSCC 3,00 x 3,00 m - esc.=15</v>
          </cell>
          <cell r="E475" t="str">
            <v>und</v>
          </cell>
          <cell r="G475">
            <v>15036.8</v>
          </cell>
          <cell r="M475">
            <v>16737.66</v>
          </cell>
          <cell r="O475">
            <v>17191.55</v>
          </cell>
          <cell r="Q475">
            <v>16977.810000000001</v>
          </cell>
          <cell r="S475">
            <v>17271.32</v>
          </cell>
        </row>
        <row r="476">
          <cell r="A476" t="str">
            <v>2 S 04 201 09</v>
          </cell>
          <cell r="B476" t="str">
            <v>Boca BSCC 1,50 x 1,50 m - esc.=30</v>
          </cell>
          <cell r="E476" t="str">
            <v>und</v>
          </cell>
          <cell r="G476">
            <v>5268.96</v>
          </cell>
          <cell r="M476">
            <v>5861.11</v>
          </cell>
          <cell r="O476">
            <v>6004.52</v>
          </cell>
          <cell r="Q476">
            <v>5936.56</v>
          </cell>
          <cell r="S476">
            <v>6033.42</v>
          </cell>
        </row>
        <row r="477">
          <cell r="A477" t="str">
            <v>2 S 04 201 10</v>
          </cell>
          <cell r="B477" t="str">
            <v>Boca BSCC 2,00 x 2,00 m - esc.=30</v>
          </cell>
          <cell r="E477" t="str">
            <v>und</v>
          </cell>
          <cell r="G477">
            <v>8180.57</v>
          </cell>
          <cell r="M477">
            <v>9102.5300000000007</v>
          </cell>
          <cell r="O477">
            <v>9336.23</v>
          </cell>
          <cell r="Q477">
            <v>9227.4599999999991</v>
          </cell>
          <cell r="S477">
            <v>9380.2099999999991</v>
          </cell>
        </row>
        <row r="478">
          <cell r="A478" t="str">
            <v>2 S 04 201 11</v>
          </cell>
          <cell r="B478" t="str">
            <v>Boca BSCC 2,50 x 2,50 m - esc.=30</v>
          </cell>
          <cell r="E478" t="str">
            <v>und</v>
          </cell>
          <cell r="G478">
            <v>11760.2</v>
          </cell>
          <cell r="M478">
            <v>13083.6</v>
          </cell>
          <cell r="O478">
            <v>13432.34</v>
          </cell>
          <cell r="Q478">
            <v>13271.66</v>
          </cell>
          <cell r="S478">
            <v>13494.96</v>
          </cell>
        </row>
        <row r="479">
          <cell r="A479" t="str">
            <v>2 S 04 201 12</v>
          </cell>
          <cell r="B479" t="str">
            <v>Boca BSCC 3,00 x 3,00 m =esc.=30</v>
          </cell>
          <cell r="E479" t="str">
            <v>und</v>
          </cell>
          <cell r="G479">
            <v>16592.310000000001</v>
          </cell>
          <cell r="M479">
            <v>18459.98</v>
          </cell>
          <cell r="O479">
            <v>18960.41</v>
          </cell>
          <cell r="Q479">
            <v>18719.150000000001</v>
          </cell>
          <cell r="S479">
            <v>19050.23</v>
          </cell>
        </row>
        <row r="480">
          <cell r="A480" t="str">
            <v>2 S 04 201 13</v>
          </cell>
          <cell r="B480" t="str">
            <v>Boca BSCC 1,50 x 1,50 m - esc.=45</v>
          </cell>
          <cell r="E480" t="str">
            <v>und</v>
          </cell>
          <cell r="G480">
            <v>6552.38</v>
          </cell>
          <cell r="M480">
            <v>7286.85</v>
          </cell>
          <cell r="O480">
            <v>7470.4</v>
          </cell>
          <cell r="Q480">
            <v>7387.86</v>
          </cell>
          <cell r="S480">
            <v>7505.62</v>
          </cell>
        </row>
        <row r="481">
          <cell r="A481" t="str">
            <v>2 S 04 201 14</v>
          </cell>
          <cell r="B481" t="str">
            <v>Boca BSCC 2,00 x 2,00 m - esc.=45</v>
          </cell>
          <cell r="E481" t="str">
            <v>und</v>
          </cell>
          <cell r="G481">
            <v>10508.8</v>
          </cell>
          <cell r="M481">
            <v>11689.34</v>
          </cell>
          <cell r="O481">
            <v>11996.21</v>
          </cell>
          <cell r="Q481">
            <v>11853.95</v>
          </cell>
          <cell r="S481">
            <v>12052.73</v>
          </cell>
        </row>
        <row r="482">
          <cell r="A482" t="str">
            <v>2 S 04 201 15</v>
          </cell>
          <cell r="B482" t="str">
            <v>Boca BSCC 2,50 x 2,50 m - esc.=45</v>
          </cell>
          <cell r="E482" t="str">
            <v>und</v>
          </cell>
          <cell r="G482">
            <v>14877.5</v>
          </cell>
          <cell r="M482">
            <v>16562.55</v>
          </cell>
          <cell r="O482">
            <v>17013.89</v>
          </cell>
          <cell r="Q482">
            <v>16816.39</v>
          </cell>
          <cell r="S482">
            <v>17090.09</v>
          </cell>
        </row>
        <row r="483">
          <cell r="A483" t="str">
            <v>2 S 04 201 16</v>
          </cell>
          <cell r="B483" t="str">
            <v>Boca BSCC 3,00 x 3,00 m - esc.=45</v>
          </cell>
          <cell r="E483" t="str">
            <v>und</v>
          </cell>
          <cell r="G483">
            <v>20911.740000000002</v>
          </cell>
          <cell r="M483">
            <v>23280.12</v>
          </cell>
          <cell r="O483">
            <v>23924.55</v>
          </cell>
          <cell r="Q483">
            <v>23632.47</v>
          </cell>
          <cell r="S483">
            <v>24032.95</v>
          </cell>
        </row>
        <row r="484">
          <cell r="A484" t="str">
            <v>2 S 04 210 01</v>
          </cell>
          <cell r="B484" t="str">
            <v>Corpo BDCC 1,50 x 1,50 m alt. 0 a 1,00 m</v>
          </cell>
          <cell r="E484" t="str">
            <v>m</v>
          </cell>
          <cell r="G484">
            <v>1435.35</v>
          </cell>
          <cell r="M484">
            <v>1603.8</v>
          </cell>
          <cell r="O484">
            <v>1647.9</v>
          </cell>
          <cell r="Q484">
            <v>1625.92</v>
          </cell>
          <cell r="S484">
            <v>1654.01</v>
          </cell>
        </row>
        <row r="485">
          <cell r="A485" t="str">
            <v>2 S 04 210 02</v>
          </cell>
          <cell r="B485" t="str">
            <v>Corpo BDCC 2,00 x 2,00 m alt. 0 a 1,00 m</v>
          </cell>
          <cell r="E485" t="str">
            <v>m</v>
          </cell>
          <cell r="G485">
            <v>2077.38</v>
          </cell>
          <cell r="M485">
            <v>2327.19</v>
          </cell>
          <cell r="O485">
            <v>2391.0500000000002</v>
          </cell>
          <cell r="Q485">
            <v>2362.67</v>
          </cell>
          <cell r="S485">
            <v>2397.23</v>
          </cell>
        </row>
        <row r="486">
          <cell r="A486" t="str">
            <v>2 S 04 210 03</v>
          </cell>
          <cell r="B486" t="str">
            <v>Corpo BDCC 2,50 x 2,50 m alt. 0 a 1,00 m</v>
          </cell>
          <cell r="E486" t="str">
            <v>m</v>
          </cell>
          <cell r="G486">
            <v>2612.2399999999998</v>
          </cell>
          <cell r="M486">
            <v>2930.38</v>
          </cell>
          <cell r="O486">
            <v>3013.05</v>
          </cell>
          <cell r="Q486">
            <v>2968.65</v>
          </cell>
          <cell r="S486">
            <v>3013.97</v>
          </cell>
        </row>
        <row r="487">
          <cell r="A487" t="str">
            <v>2 S 04 210 04</v>
          </cell>
          <cell r="B487" t="str">
            <v>Corpo BDCC 3,00 x 3,00 m alt. 0 a 1,00</v>
          </cell>
          <cell r="E487" t="str">
            <v>m</v>
          </cell>
          <cell r="G487">
            <v>3605.28</v>
          </cell>
          <cell r="M487">
            <v>4040.07</v>
          </cell>
          <cell r="O487">
            <v>4144.82</v>
          </cell>
          <cell r="Q487">
            <v>4087.18</v>
          </cell>
          <cell r="S487">
            <v>4152.3100000000004</v>
          </cell>
        </row>
        <row r="488">
          <cell r="A488" t="str">
            <v>2 S 04 210 05</v>
          </cell>
          <cell r="B488" t="str">
            <v>Corpo BDCC 1,50 x 1,50 m alt. 1,00 a 2,50 m</v>
          </cell>
          <cell r="E488" t="str">
            <v>m</v>
          </cell>
          <cell r="G488">
            <v>1266.46</v>
          </cell>
          <cell r="M488">
            <v>1414.53</v>
          </cell>
          <cell r="O488">
            <v>1450.24</v>
          </cell>
          <cell r="Q488">
            <v>1428.3</v>
          </cell>
          <cell r="S488">
            <v>1456.38</v>
          </cell>
        </row>
        <row r="489">
          <cell r="A489" t="str">
            <v>2 S 04 210 06</v>
          </cell>
          <cell r="B489" t="str">
            <v>Corpo BDCC 2,00 x 2,00 m alt. 1,00 a 2,50 m</v>
          </cell>
          <cell r="E489" t="str">
            <v>m</v>
          </cell>
          <cell r="G489">
            <v>1850.42</v>
          </cell>
          <cell r="M489">
            <v>2069.7600000000002</v>
          </cell>
          <cell r="O489">
            <v>2123.17</v>
          </cell>
          <cell r="Q489">
            <v>2093.6799999999998</v>
          </cell>
          <cell r="S489">
            <v>2129.73</v>
          </cell>
        </row>
        <row r="490">
          <cell r="A490" t="str">
            <v>2 S 04 210 07</v>
          </cell>
          <cell r="B490" t="str">
            <v>Corpo BDCC 2,50 x 2,50 m alt. 1,00 a 2,50 m</v>
          </cell>
          <cell r="E490" t="str">
            <v>m</v>
          </cell>
          <cell r="G490">
            <v>2493.54</v>
          </cell>
          <cell r="M490">
            <v>2792.54</v>
          </cell>
          <cell r="O490">
            <v>2864.59</v>
          </cell>
          <cell r="Q490">
            <v>2825.63</v>
          </cell>
          <cell r="S490">
            <v>2870.67</v>
          </cell>
        </row>
        <row r="491">
          <cell r="A491" t="str">
            <v>2 S 04 210 08</v>
          </cell>
          <cell r="B491" t="str">
            <v>Corpo BDCC 3,00 x 3,00 m alt. 1,00 a 2,50 m</v>
          </cell>
          <cell r="E491" t="str">
            <v>m</v>
          </cell>
          <cell r="G491">
            <v>3424.26</v>
          </cell>
          <cell r="M491">
            <v>3835.86</v>
          </cell>
          <cell r="O491">
            <v>3930.89</v>
          </cell>
          <cell r="Q491">
            <v>3871.63</v>
          </cell>
          <cell r="S491">
            <v>3938.9</v>
          </cell>
        </row>
        <row r="492">
          <cell r="A492" t="str">
            <v>2 S 04 210 09</v>
          </cell>
          <cell r="B492" t="str">
            <v>Corpo BDCC 1,50 x 1,50 m alt. 2,50 a 5,00 m</v>
          </cell>
          <cell r="E492" t="str">
            <v>m</v>
          </cell>
          <cell r="G492">
            <v>1348.61</v>
          </cell>
          <cell r="M492">
            <v>1506.45</v>
          </cell>
          <cell r="O492">
            <v>1546.34</v>
          </cell>
          <cell r="Q492">
            <v>1524.4</v>
          </cell>
          <cell r="S492">
            <v>1552.48</v>
          </cell>
        </row>
        <row r="493">
          <cell r="A493" t="str">
            <v>2 S 04 210 10</v>
          </cell>
          <cell r="B493" t="str">
            <v>Corpo BDCC 2,00 x 2,00 m alt. 2,50 a 5,00 m</v>
          </cell>
          <cell r="E493" t="str">
            <v>m</v>
          </cell>
          <cell r="G493">
            <v>2092.9299999999998</v>
          </cell>
          <cell r="M493">
            <v>2343.35</v>
          </cell>
          <cell r="O493">
            <v>2407.67</v>
          </cell>
          <cell r="Q493">
            <v>2378.15</v>
          </cell>
          <cell r="S493">
            <v>2414.1999999999998</v>
          </cell>
        </row>
        <row r="494">
          <cell r="A494" t="str">
            <v>2 S 04 210 11</v>
          </cell>
          <cell r="B494" t="str">
            <v>Corpo BDCC 2,50 x 2,50 m alt. 2,50 a 5,00 m</v>
          </cell>
          <cell r="E494" t="str">
            <v>m</v>
          </cell>
          <cell r="G494">
            <v>2912.78</v>
          </cell>
          <cell r="M494">
            <v>3259.56</v>
          </cell>
          <cell r="O494">
            <v>3344.94</v>
          </cell>
          <cell r="Q494">
            <v>3296.39</v>
          </cell>
          <cell r="S494">
            <v>3353.82</v>
          </cell>
        </row>
        <row r="495">
          <cell r="A495" t="str">
            <v>2 S 04 210 12</v>
          </cell>
          <cell r="B495" t="str">
            <v>Corpo BDCC 3,00 x 3,00 m alt. 2,50 a 5,00 m</v>
          </cell>
          <cell r="E495" t="str">
            <v>m</v>
          </cell>
          <cell r="G495">
            <v>3803.79</v>
          </cell>
          <cell r="M495">
            <v>4258.25</v>
          </cell>
          <cell r="O495">
            <v>4362.68</v>
          </cell>
          <cell r="Q495">
            <v>4291.71</v>
          </cell>
          <cell r="S495">
            <v>4374.1099999999997</v>
          </cell>
        </row>
        <row r="496">
          <cell r="A496" t="str">
            <v>2 S 04 210 13</v>
          </cell>
          <cell r="B496" t="str">
            <v>Corpo BDCC 1,50 x 1,50 m alt. 5,00 a 7,50 m</v>
          </cell>
          <cell r="E496" t="str">
            <v>m</v>
          </cell>
          <cell r="G496">
            <v>1531.56</v>
          </cell>
          <cell r="M496">
            <v>1712.57</v>
          </cell>
          <cell r="O496">
            <v>1760.86</v>
          </cell>
          <cell r="Q496">
            <v>1738.89</v>
          </cell>
          <cell r="S496">
            <v>1766.97</v>
          </cell>
        </row>
        <row r="497">
          <cell r="A497" t="str">
            <v>2 S 04 210 14</v>
          </cell>
          <cell r="B497" t="str">
            <v>Corpo BDCC 2,00 a 2,00 m alt. 5,00 a 7,50 m</v>
          </cell>
          <cell r="E497" t="str">
            <v>m</v>
          </cell>
          <cell r="G497">
            <v>2420.3200000000002</v>
          </cell>
          <cell r="M497">
            <v>2705.61</v>
          </cell>
          <cell r="O497">
            <v>2780.87</v>
          </cell>
          <cell r="Q497">
            <v>2742.38</v>
          </cell>
          <cell r="S497">
            <v>2789.83</v>
          </cell>
        </row>
        <row r="498">
          <cell r="A498" t="str">
            <v>2 S 04 210 15</v>
          </cell>
          <cell r="B498" t="str">
            <v>Corpo BDCC 2,50 x 2,50 m alt. 5,00 a 7,50 m</v>
          </cell>
          <cell r="E498" t="str">
            <v>m</v>
          </cell>
          <cell r="G498">
            <v>3307.6</v>
          </cell>
          <cell r="M498">
            <v>3706.58</v>
          </cell>
          <cell r="O498">
            <v>3808.73</v>
          </cell>
          <cell r="Q498">
            <v>3760.16</v>
          </cell>
          <cell r="S498">
            <v>3817.59</v>
          </cell>
        </row>
        <row r="499">
          <cell r="A499" t="str">
            <v>2 S 04 210 16</v>
          </cell>
          <cell r="B499" t="str">
            <v>Corpo BDCC 3,00 x 3,00 m alt. 5,00 a 7,50 m</v>
          </cell>
          <cell r="E499" t="str">
            <v>m</v>
          </cell>
          <cell r="G499">
            <v>4530.1000000000004</v>
          </cell>
          <cell r="M499">
            <v>5076.38</v>
          </cell>
          <cell r="O499">
            <v>5214.3500000000004</v>
          </cell>
          <cell r="Q499">
            <v>5143.3599999999997</v>
          </cell>
          <cell r="S499">
            <v>5225.7700000000004</v>
          </cell>
        </row>
        <row r="500">
          <cell r="A500" t="str">
            <v>2 S 04 210 17</v>
          </cell>
          <cell r="B500" t="str">
            <v>Corpo BDCC 1,50 x 1,50 m alt. 7,50 a 10,00 m</v>
          </cell>
          <cell r="E500" t="str">
            <v>m</v>
          </cell>
          <cell r="G500">
            <v>1684.46</v>
          </cell>
          <cell r="M500">
            <v>1887.24</v>
          </cell>
          <cell r="O500">
            <v>1941.68</v>
          </cell>
          <cell r="Q500">
            <v>1920.49</v>
          </cell>
          <cell r="S500">
            <v>1948.57</v>
          </cell>
        </row>
        <row r="501">
          <cell r="A501" t="str">
            <v>2 S 04 210 18</v>
          </cell>
          <cell r="B501" t="str">
            <v>Corpo BDCC 2,00 x 2,00 m alt. 7,50 a 10,00 m</v>
          </cell>
          <cell r="E501" t="str">
            <v>m</v>
          </cell>
          <cell r="G501">
            <v>2772.85</v>
          </cell>
          <cell r="M501">
            <v>3106.64</v>
          </cell>
          <cell r="O501">
            <v>3195.72</v>
          </cell>
          <cell r="Q501">
            <v>3157.25</v>
          </cell>
          <cell r="S501">
            <v>3204.7</v>
          </cell>
        </row>
        <row r="502">
          <cell r="A502" t="str">
            <v>2 S 04 210 19</v>
          </cell>
          <cell r="B502" t="str">
            <v>Corpo BDCC 2,50 x 2,50 m alt. 7,50 a 10,00 m</v>
          </cell>
          <cell r="E502" t="str">
            <v>m</v>
          </cell>
          <cell r="G502">
            <v>3555.14</v>
          </cell>
          <cell r="M502">
            <v>3979.08</v>
          </cell>
          <cell r="O502">
            <v>4089.68</v>
          </cell>
          <cell r="Q502">
            <v>4034.6</v>
          </cell>
          <cell r="S502">
            <v>4104.91</v>
          </cell>
        </row>
        <row r="503">
          <cell r="A503" t="str">
            <v>2 S 04 210 20</v>
          </cell>
          <cell r="B503" t="str">
            <v>Corpo BDCC 3,00 x 3,00 m alt. 7,50 a 10,00 m</v>
          </cell>
          <cell r="E503" t="str">
            <v>m</v>
          </cell>
          <cell r="G503">
            <v>5072.99</v>
          </cell>
          <cell r="M503">
            <v>5676.92</v>
          </cell>
          <cell r="O503">
            <v>5832.59</v>
          </cell>
          <cell r="Q503">
            <v>5746.52</v>
          </cell>
          <cell r="S503">
            <v>5848.22</v>
          </cell>
        </row>
        <row r="504">
          <cell r="A504" t="str">
            <v>2 S 04 210 21</v>
          </cell>
          <cell r="B504" t="str">
            <v>Corpo BDCC 1,50 x 1,50 m alt. 10,00 a 12,50 m</v>
          </cell>
          <cell r="E504" t="str">
            <v>m</v>
          </cell>
          <cell r="G504">
            <v>1901.48</v>
          </cell>
          <cell r="M504">
            <v>2125.73</v>
          </cell>
          <cell r="O504">
            <v>2186.4499999999998</v>
          </cell>
          <cell r="Q504">
            <v>2157.29</v>
          </cell>
          <cell r="S504">
            <v>2194.63</v>
          </cell>
        </row>
        <row r="505">
          <cell r="A505" t="str">
            <v>2 S 04 210 22</v>
          </cell>
          <cell r="B505" t="str">
            <v>Corpo BDCC 2,00 x 2,00 m alt. 10,00 a 12,50 m</v>
          </cell>
          <cell r="E505" t="str">
            <v>m</v>
          </cell>
          <cell r="G505">
            <v>3036.29</v>
          </cell>
          <cell r="M505">
            <v>3396.59</v>
          </cell>
          <cell r="O505">
            <v>3493.64</v>
          </cell>
          <cell r="Q505">
            <v>3446.46</v>
          </cell>
          <cell r="S505">
            <v>3505.15</v>
          </cell>
        </row>
        <row r="506">
          <cell r="A506" t="str">
            <v>2 S 04 210 23</v>
          </cell>
          <cell r="B506" t="str">
            <v>Corpo BDCC 2,50 x 2,50 m alt. 10,00 a 12,50 m</v>
          </cell>
          <cell r="E506" t="str">
            <v>m</v>
          </cell>
          <cell r="G506">
            <v>4013.83</v>
          </cell>
          <cell r="M506">
            <v>4498.04</v>
          </cell>
          <cell r="O506">
            <v>4625.7</v>
          </cell>
          <cell r="Q506">
            <v>4567.17</v>
          </cell>
          <cell r="S506">
            <v>4637.47</v>
          </cell>
        </row>
        <row r="507">
          <cell r="A507" t="str">
            <v>2 S 04 210 24</v>
          </cell>
          <cell r="B507" t="str">
            <v>Corpo BDCC 3,00 x 3,00 m alt. 10,00 a 12,50 m</v>
          </cell>
          <cell r="E507" t="str">
            <v>m</v>
          </cell>
          <cell r="G507">
            <v>5664.79</v>
          </cell>
          <cell r="M507">
            <v>6347.64</v>
          </cell>
          <cell r="O507">
            <v>6528.06</v>
          </cell>
          <cell r="Q507">
            <v>6441.97</v>
          </cell>
          <cell r="S507">
            <v>6543.67</v>
          </cell>
        </row>
        <row r="508">
          <cell r="A508" t="str">
            <v>2 S 04 210 25</v>
          </cell>
          <cell r="B508" t="str">
            <v>Corpo BDCC 1,50 x 1,50 m alt. 12,50 a 15,00 m</v>
          </cell>
          <cell r="E508" t="str">
            <v>m</v>
          </cell>
          <cell r="G508">
            <v>2022.91</v>
          </cell>
          <cell r="M508">
            <v>2264.92</v>
          </cell>
          <cell r="O508">
            <v>2329.8000000000002</v>
          </cell>
          <cell r="Q508">
            <v>2300.71</v>
          </cell>
          <cell r="S508">
            <v>2338.06</v>
          </cell>
        </row>
        <row r="509">
          <cell r="A509" t="str">
            <v>2 S 04 210 26</v>
          </cell>
          <cell r="B509" t="str">
            <v>Corpo BDCC 2,00 x 2,00 m alt. 12,50 a 15,00 m</v>
          </cell>
          <cell r="E509" t="str">
            <v>m</v>
          </cell>
          <cell r="G509">
            <v>3112.23</v>
          </cell>
          <cell r="M509">
            <v>3482.64</v>
          </cell>
          <cell r="O509">
            <v>3582.84</v>
          </cell>
          <cell r="Q509">
            <v>3535.62</v>
          </cell>
          <cell r="S509">
            <v>3594.32</v>
          </cell>
        </row>
        <row r="510">
          <cell r="A510" t="str">
            <v>2 S 04 210 27</v>
          </cell>
          <cell r="B510" t="str">
            <v>Corpo BDCC 2,50 x 2,50 m alt. 12,50 a 15,00 m</v>
          </cell>
          <cell r="E510" t="str">
            <v>m</v>
          </cell>
          <cell r="G510">
            <v>4382.0200000000004</v>
          </cell>
          <cell r="M510">
            <v>4915.26</v>
          </cell>
          <cell r="O510">
            <v>5058.41</v>
          </cell>
          <cell r="Q510">
            <v>4999.93</v>
          </cell>
          <cell r="S510">
            <v>5070.2299999999996</v>
          </cell>
        </row>
        <row r="511">
          <cell r="A511" t="str">
            <v>2 S 04 210 28</v>
          </cell>
          <cell r="B511" t="str">
            <v>Corpo BDCC 3,00 x 3,00 m alt. 12,50 a 15,00 m</v>
          </cell>
          <cell r="E511" t="str">
            <v>m</v>
          </cell>
          <cell r="G511">
            <v>5650.85</v>
          </cell>
          <cell r="M511">
            <v>6330.24</v>
          </cell>
          <cell r="O511">
            <v>6511.08</v>
          </cell>
          <cell r="Q511">
            <v>6424.99</v>
          </cell>
          <cell r="S511">
            <v>6526.69</v>
          </cell>
        </row>
        <row r="512">
          <cell r="A512" t="str">
            <v>2 S 04 211 01</v>
          </cell>
          <cell r="B512" t="str">
            <v>Boca BDCC 1,50 x 1,50 m normal</v>
          </cell>
          <cell r="E512" t="str">
            <v>und</v>
          </cell>
          <cell r="G512">
            <v>5519.25</v>
          </cell>
          <cell r="M512">
            <v>6136.6</v>
          </cell>
          <cell r="O512">
            <v>6291.38</v>
          </cell>
          <cell r="Q512">
            <v>6219.01</v>
          </cell>
          <cell r="S512">
            <v>6321.6</v>
          </cell>
        </row>
        <row r="513">
          <cell r="A513" t="str">
            <v>2 S 04 211 02</v>
          </cell>
          <cell r="B513" t="str">
            <v>Boca BDCC 2,00 x 2,00 m normal</v>
          </cell>
          <cell r="E513" t="str">
            <v>und</v>
          </cell>
          <cell r="G513">
            <v>8616.7900000000009</v>
          </cell>
          <cell r="M513">
            <v>9579.1299999999992</v>
          </cell>
          <cell r="O513">
            <v>9830.24</v>
          </cell>
          <cell r="Q513">
            <v>9705.02</v>
          </cell>
          <cell r="S513">
            <v>9878.4500000000007</v>
          </cell>
        </row>
        <row r="514">
          <cell r="A514" t="str">
            <v>2 S 04 211 03</v>
          </cell>
          <cell r="B514" t="str">
            <v>Boca BDCC 2,50 x 2,50 m normal</v>
          </cell>
          <cell r="E514" t="str">
            <v>und</v>
          </cell>
          <cell r="G514">
            <v>12113.36</v>
          </cell>
          <cell r="M514">
            <v>13466.77</v>
          </cell>
          <cell r="O514">
            <v>13824.95</v>
          </cell>
          <cell r="Q514">
            <v>13641</v>
          </cell>
          <cell r="S514">
            <v>13893.47</v>
          </cell>
        </row>
        <row r="515">
          <cell r="A515" t="str">
            <v>2 S 04 211 04</v>
          </cell>
          <cell r="B515" t="str">
            <v>Boca BDCC 3,00 x 3,00 m normal</v>
          </cell>
          <cell r="E515" t="str">
            <v>und</v>
          </cell>
          <cell r="G515">
            <v>17590.990000000002</v>
          </cell>
          <cell r="M515">
            <v>19568.900000000001</v>
          </cell>
          <cell r="O515">
            <v>20105.54</v>
          </cell>
          <cell r="Q515">
            <v>19834.14</v>
          </cell>
          <cell r="S515">
            <v>20202.88</v>
          </cell>
        </row>
        <row r="516">
          <cell r="A516" t="str">
            <v>2 S 04 211 05</v>
          </cell>
          <cell r="B516" t="str">
            <v>Boca BDCC 1,50 x 1,50 m esc.=15</v>
          </cell>
          <cell r="E516" t="str">
            <v>und</v>
          </cell>
          <cell r="G516">
            <v>6055.88</v>
          </cell>
          <cell r="M516">
            <v>6734.38</v>
          </cell>
          <cell r="O516">
            <v>6905.86</v>
          </cell>
          <cell r="Q516">
            <v>6827.12</v>
          </cell>
          <cell r="S516">
            <v>6938.57</v>
          </cell>
        </row>
        <row r="517">
          <cell r="A517" t="str">
            <v>2 S 04 211 06</v>
          </cell>
          <cell r="B517" t="str">
            <v>Boca BDCC 2,00 x 2,00 m esc=15</v>
          </cell>
          <cell r="E517" t="str">
            <v>und</v>
          </cell>
          <cell r="G517">
            <v>9476.2000000000007</v>
          </cell>
          <cell r="M517">
            <v>10538.22</v>
          </cell>
          <cell r="O517">
            <v>10814.78</v>
          </cell>
          <cell r="Q517">
            <v>10680.08</v>
          </cell>
          <cell r="S517">
            <v>10866.96</v>
          </cell>
        </row>
        <row r="518">
          <cell r="A518" t="str">
            <v>2 S 04 211 07</v>
          </cell>
          <cell r="B518" t="str">
            <v>Boca BDCC 2,50 x 2,50 m esc=15</v>
          </cell>
          <cell r="E518" t="str">
            <v>und</v>
          </cell>
          <cell r="G518">
            <v>13044.59</v>
          </cell>
          <cell r="M518">
            <v>14507.72</v>
          </cell>
          <cell r="O518">
            <v>14896.79</v>
          </cell>
          <cell r="Q518">
            <v>14708.78</v>
          </cell>
          <cell r="S518">
            <v>14967.91</v>
          </cell>
        </row>
        <row r="519">
          <cell r="A519" t="str">
            <v>2 S 04 211 08</v>
          </cell>
          <cell r="B519" t="str">
            <v>Boca BDCC 3,00 x 3,00 m esc=15</v>
          </cell>
          <cell r="E519" t="str">
            <v>und</v>
          </cell>
          <cell r="G519">
            <v>18866.52</v>
          </cell>
          <cell r="M519">
            <v>20997.27</v>
          </cell>
          <cell r="O519">
            <v>21578.83</v>
          </cell>
          <cell r="Q519">
            <v>21303.93</v>
          </cell>
          <cell r="S519">
            <v>21678.89</v>
          </cell>
        </row>
        <row r="520">
          <cell r="A520" t="str">
            <v>2 S 04 211 09</v>
          </cell>
          <cell r="B520" t="str">
            <v>Boca BDCC 1,50 x 1,50 m - esc.=30</v>
          </cell>
          <cell r="E520" t="str">
            <v>und</v>
          </cell>
          <cell r="G520">
            <v>6267.99</v>
          </cell>
          <cell r="M520">
            <v>6945.62</v>
          </cell>
          <cell r="O520">
            <v>7125.6</v>
          </cell>
          <cell r="Q520">
            <v>7036.58</v>
          </cell>
          <cell r="S520">
            <v>7162.29</v>
          </cell>
        </row>
        <row r="521">
          <cell r="A521" t="str">
            <v>2 S 04 211 10</v>
          </cell>
          <cell r="B521" t="str">
            <v>Boca BDCC 2,00 x 2,00 m esc=30</v>
          </cell>
          <cell r="E521" t="str">
            <v>und</v>
          </cell>
          <cell r="G521">
            <v>10202.17</v>
          </cell>
          <cell r="M521">
            <v>11344.01</v>
          </cell>
          <cell r="O521">
            <v>11637.63</v>
          </cell>
          <cell r="Q521">
            <v>11490.92</v>
          </cell>
          <cell r="S521">
            <v>11695.46</v>
          </cell>
        </row>
        <row r="522">
          <cell r="A522" t="str">
            <v>2 S 04 211 11</v>
          </cell>
          <cell r="B522" t="str">
            <v>Boca BDCC 2,50 x 2,50 m esc.=30</v>
          </cell>
          <cell r="E522" t="str">
            <v>und</v>
          </cell>
          <cell r="G522">
            <v>13841.87</v>
          </cell>
          <cell r="M522">
            <v>15413.26</v>
          </cell>
          <cell r="O522">
            <v>15837.81</v>
          </cell>
          <cell r="Q522">
            <v>15651.43</v>
          </cell>
          <cell r="S522">
            <v>15908.21</v>
          </cell>
        </row>
        <row r="523">
          <cell r="A523" t="str">
            <v>2 S 04 211 12</v>
          </cell>
          <cell r="B523" t="str">
            <v>Boca BDCC 3,00 x 3,00 m esc=30</v>
          </cell>
          <cell r="E523" t="str">
            <v>und</v>
          </cell>
          <cell r="G523">
            <v>21404.79</v>
          </cell>
          <cell r="M523">
            <v>23832.080000000002</v>
          </cell>
          <cell r="O523">
            <v>24495.89</v>
          </cell>
          <cell r="Q523">
            <v>24190.61</v>
          </cell>
          <cell r="S523">
            <v>24607.08</v>
          </cell>
        </row>
        <row r="524">
          <cell r="A524" t="str">
            <v>2 S 04 211 13</v>
          </cell>
          <cell r="B524" t="str">
            <v>Boca BDCC 1,50 x 1,50 m esc=45</v>
          </cell>
          <cell r="E524" t="str">
            <v>und</v>
          </cell>
          <cell r="G524">
            <v>8137.88</v>
          </cell>
          <cell r="M524">
            <v>9047.65</v>
          </cell>
          <cell r="O524">
            <v>9276.3700000000008</v>
          </cell>
          <cell r="Q524">
            <v>9167.41</v>
          </cell>
          <cell r="S524">
            <v>9321.26</v>
          </cell>
        </row>
        <row r="525">
          <cell r="A525" t="str">
            <v>2 S 04 211 14</v>
          </cell>
          <cell r="B525" t="str">
            <v>Boca BDCC 2,00 x 2,00 m esc=45</v>
          </cell>
          <cell r="E525" t="str">
            <v>und</v>
          </cell>
          <cell r="G525">
            <v>12979.58</v>
          </cell>
          <cell r="M525">
            <v>14440.53</v>
          </cell>
          <cell r="O525">
            <v>14818.75</v>
          </cell>
          <cell r="Q525">
            <v>14635.76</v>
          </cell>
          <cell r="S525">
            <v>14889.56</v>
          </cell>
        </row>
        <row r="526">
          <cell r="A526" t="str">
            <v>2 S 04 211 15</v>
          </cell>
          <cell r="B526" t="str">
            <v>Boca BDCC 2,50 x 2,50 m esc=45</v>
          </cell>
          <cell r="E526" t="str">
            <v>und</v>
          </cell>
          <cell r="G526">
            <v>18676.72</v>
          </cell>
          <cell r="M526">
            <v>20788.240000000002</v>
          </cell>
          <cell r="O526">
            <v>21354.27</v>
          </cell>
          <cell r="Q526">
            <v>21094.92</v>
          </cell>
          <cell r="S526">
            <v>21452.59</v>
          </cell>
        </row>
        <row r="527">
          <cell r="A527" t="str">
            <v>2 S 04 211 16</v>
          </cell>
          <cell r="B527" t="str">
            <v>Boca BDCC 3,00x3,00m - esc=45</v>
          </cell>
          <cell r="E527" t="str">
            <v>und</v>
          </cell>
          <cell r="G527">
            <v>27080.46</v>
          </cell>
          <cell r="M527">
            <v>30165.27</v>
          </cell>
          <cell r="O527">
            <v>31015.02</v>
          </cell>
          <cell r="Q527">
            <v>30640.6</v>
          </cell>
          <cell r="S527">
            <v>31151.42</v>
          </cell>
        </row>
        <row r="528">
          <cell r="A528" t="str">
            <v>2 S 04 220 01</v>
          </cell>
          <cell r="B528" t="str">
            <v>Corpo BTCC 1,50 x 1,50 m alt. 0 a 1,00 m</v>
          </cell>
          <cell r="E528" t="str">
            <v>m</v>
          </cell>
          <cell r="G528">
            <v>1989.99</v>
          </cell>
          <cell r="M528">
            <v>2224.6799999999998</v>
          </cell>
          <cell r="O528">
            <v>2285.0500000000002</v>
          </cell>
          <cell r="Q528">
            <v>2254.34</v>
          </cell>
          <cell r="S528">
            <v>2293.12</v>
          </cell>
        </row>
        <row r="529">
          <cell r="A529" t="str">
            <v>2 S 04 220 02</v>
          </cell>
          <cell r="B529" t="str">
            <v>Corpo BTCC 2,00 x 2,00 m alt. 0 a 1,00 m</v>
          </cell>
          <cell r="E529" t="str">
            <v>m</v>
          </cell>
          <cell r="G529">
            <v>2883.97</v>
          </cell>
          <cell r="M529">
            <v>3230.44</v>
          </cell>
          <cell r="O529">
            <v>3317.75</v>
          </cell>
          <cell r="Q529">
            <v>3276.08</v>
          </cell>
          <cell r="S529">
            <v>3325.73</v>
          </cell>
        </row>
        <row r="530">
          <cell r="A530" t="str">
            <v>2 S 04 220 03</v>
          </cell>
          <cell r="B530" t="str">
            <v>Corpo BTCC 2,50 x 2,50 m alt. 0 a 1,00 m</v>
          </cell>
          <cell r="E530" t="str">
            <v>m</v>
          </cell>
          <cell r="G530">
            <v>3903.92</v>
          </cell>
          <cell r="M530">
            <v>4378.4399999999996</v>
          </cell>
          <cell r="O530">
            <v>4495.51</v>
          </cell>
          <cell r="Q530">
            <v>4440</v>
          </cell>
          <cell r="S530">
            <v>4502.7299999999996</v>
          </cell>
        </row>
        <row r="531">
          <cell r="A531" t="str">
            <v>2 S 04 220 04</v>
          </cell>
          <cell r="B531" t="str">
            <v>Corpo BTCC 3,00 x 3,00 m alt. 0 a 1,00 m</v>
          </cell>
          <cell r="E531" t="str">
            <v>m</v>
          </cell>
          <cell r="G531">
            <v>5039.22</v>
          </cell>
          <cell r="M531">
            <v>5648.55</v>
          </cell>
          <cell r="O531">
            <v>5790.65</v>
          </cell>
          <cell r="Q531">
            <v>5706.21</v>
          </cell>
          <cell r="S531">
            <v>5800.13</v>
          </cell>
        </row>
        <row r="532">
          <cell r="A532" t="str">
            <v>2 S 04 220 05</v>
          </cell>
          <cell r="B532" t="str">
            <v>Corpo BTCC 1,50 x 1,50 m alt. 1,00 a 2,50 m</v>
          </cell>
          <cell r="E532" t="str">
            <v>m</v>
          </cell>
          <cell r="G532">
            <v>1801.04</v>
          </cell>
          <cell r="M532">
            <v>2013.28</v>
          </cell>
          <cell r="O532">
            <v>2064.02</v>
          </cell>
          <cell r="Q532">
            <v>2033.29</v>
          </cell>
          <cell r="S532">
            <v>2072.08</v>
          </cell>
        </row>
        <row r="533">
          <cell r="A533" t="str">
            <v>2 S 04 220 06</v>
          </cell>
          <cell r="B533" t="str">
            <v>Corpo BTCC 2,00 x 2,00 m alt. 1,00 a 2,50 m</v>
          </cell>
          <cell r="E533" t="str">
            <v>m</v>
          </cell>
          <cell r="G533">
            <v>2614.15</v>
          </cell>
          <cell r="M533">
            <v>2926.41</v>
          </cell>
          <cell r="O533">
            <v>3001.34</v>
          </cell>
          <cell r="Q533">
            <v>2959.7</v>
          </cell>
          <cell r="S533">
            <v>3009.35</v>
          </cell>
        </row>
        <row r="534">
          <cell r="A534" t="str">
            <v>2 S 04 220 07</v>
          </cell>
          <cell r="B534" t="str">
            <v>Corpo BTCC 2,50 a 2,50 m alt. 1,00 a 2,50 m</v>
          </cell>
          <cell r="E534" t="str">
            <v>m</v>
          </cell>
          <cell r="G534">
            <v>3469.75</v>
          </cell>
          <cell r="M534">
            <v>3888.54</v>
          </cell>
          <cell r="O534">
            <v>3986.11</v>
          </cell>
          <cell r="Q534">
            <v>3930.62</v>
          </cell>
          <cell r="S534">
            <v>3993.35</v>
          </cell>
        </row>
        <row r="535">
          <cell r="A535" t="str">
            <v>2 S 04 220 08</v>
          </cell>
          <cell r="B535" t="str">
            <v>Corpo BTCC 3,00 x 3,00 m alt. 1,00 a 2,50 m</v>
          </cell>
          <cell r="E535" t="str">
            <v>m</v>
          </cell>
          <cell r="G535">
            <v>4776.33</v>
          </cell>
          <cell r="M535">
            <v>5354.43</v>
          </cell>
          <cell r="O535">
            <v>5483.12</v>
          </cell>
          <cell r="Q535">
            <v>5398.68</v>
          </cell>
          <cell r="S535">
            <v>5492.59</v>
          </cell>
        </row>
        <row r="536">
          <cell r="A536" t="str">
            <v>2 S 04 220 09</v>
          </cell>
          <cell r="B536" t="str">
            <v>Corpo BTCC 1,50 x 1,50 m alt. 2,50 a 5,00 m</v>
          </cell>
          <cell r="E536" t="str">
            <v>m</v>
          </cell>
          <cell r="G536">
            <v>1953.02</v>
          </cell>
          <cell r="M536">
            <v>2183.3200000000002</v>
          </cell>
          <cell r="O536">
            <v>2241.81</v>
          </cell>
          <cell r="Q536">
            <v>2211.09</v>
          </cell>
          <cell r="S536">
            <v>2249.88</v>
          </cell>
        </row>
        <row r="537">
          <cell r="A537" t="str">
            <v>2 S 04 220 10</v>
          </cell>
          <cell r="B537" t="str">
            <v>Corpo BTCC 2,00 x 2,00 m alt. 2,50 a 5,00 m</v>
          </cell>
          <cell r="E537" t="str">
            <v>m</v>
          </cell>
          <cell r="G537">
            <v>2985.37</v>
          </cell>
          <cell r="M537">
            <v>3345.11</v>
          </cell>
          <cell r="O537">
            <v>3436.82</v>
          </cell>
          <cell r="Q537">
            <v>3395.15</v>
          </cell>
          <cell r="S537">
            <v>3444.8</v>
          </cell>
        </row>
        <row r="538">
          <cell r="A538" t="str">
            <v>2 S 04 220 11</v>
          </cell>
          <cell r="B538" t="str">
            <v>Corpo BTCC 2,50 x 2,50 m alt. 2,50 a 5,00 m</v>
          </cell>
          <cell r="E538" t="str">
            <v>m</v>
          </cell>
          <cell r="G538">
            <v>4072.54</v>
          </cell>
          <cell r="M538">
            <v>4560.3900000000003</v>
          </cell>
          <cell r="O538">
            <v>4677.1400000000003</v>
          </cell>
          <cell r="Q538">
            <v>4608.05</v>
          </cell>
          <cell r="S538">
            <v>4688.37</v>
          </cell>
        </row>
        <row r="539">
          <cell r="A539" t="str">
            <v>2 S 04 220 12</v>
          </cell>
          <cell r="B539" t="str">
            <v>Corpo BTCC 3,00 x 3,00 m alt. 2,50 a 5,00 m</v>
          </cell>
          <cell r="E539" t="str">
            <v>m</v>
          </cell>
          <cell r="G539">
            <v>5574.88</v>
          </cell>
          <cell r="M539">
            <v>6244.8</v>
          </cell>
          <cell r="O539">
            <v>6400.28</v>
          </cell>
          <cell r="Q539">
            <v>6299.43</v>
          </cell>
          <cell r="S539">
            <v>6414.56</v>
          </cell>
        </row>
        <row r="540">
          <cell r="A540" t="str">
            <v>2 S 04 220 13</v>
          </cell>
          <cell r="B540" t="str">
            <v>Corpo BTCC 1,50 x 1,50 m alt. 5,00 a 7,50 m</v>
          </cell>
          <cell r="E540" t="str">
            <v>m</v>
          </cell>
          <cell r="G540">
            <v>2103.9699999999998</v>
          </cell>
          <cell r="M540">
            <v>2353.38</v>
          </cell>
          <cell r="O540">
            <v>2418.8000000000002</v>
          </cell>
          <cell r="Q540">
            <v>2388.0500000000002</v>
          </cell>
          <cell r="S540">
            <v>2426.84</v>
          </cell>
        </row>
        <row r="541">
          <cell r="A541" t="str">
            <v>2 S 04 220 14</v>
          </cell>
          <cell r="B541" t="str">
            <v>Corpo BTCC 2,00 x 2,00 m alt. 5,00 a 7,50 m</v>
          </cell>
          <cell r="E541" t="str">
            <v>m</v>
          </cell>
          <cell r="G541">
            <v>3358.83</v>
          </cell>
          <cell r="M541">
            <v>3757.18</v>
          </cell>
          <cell r="O541">
            <v>3859.22</v>
          </cell>
          <cell r="Q541">
            <v>3804.61</v>
          </cell>
          <cell r="S541">
            <v>3870.96</v>
          </cell>
        </row>
        <row r="542">
          <cell r="A542" t="str">
            <v>2 S 04 220 15</v>
          </cell>
          <cell r="B542" t="str">
            <v>Corpo BTCC 2,50 x 2,50 m alt. 5,00 a 7,50 m</v>
          </cell>
          <cell r="E542" t="str">
            <v>m</v>
          </cell>
          <cell r="G542">
            <v>4610.87</v>
          </cell>
          <cell r="M542">
            <v>5167.29</v>
          </cell>
          <cell r="O542">
            <v>5308.57</v>
          </cell>
          <cell r="Q542">
            <v>5239.46</v>
          </cell>
          <cell r="S542">
            <v>5319.77</v>
          </cell>
        </row>
        <row r="543">
          <cell r="A543" t="str">
            <v>2 S 04 220 16</v>
          </cell>
          <cell r="B543" t="str">
            <v>Corpo BTCC 3,00 x 3,00 m alt. 5,00 a 7,50 m</v>
          </cell>
          <cell r="E543" t="str">
            <v>m</v>
          </cell>
          <cell r="G543">
            <v>6250.25</v>
          </cell>
          <cell r="M543">
            <v>7003.07</v>
          </cell>
          <cell r="O543">
            <v>7191.27</v>
          </cell>
          <cell r="Q543">
            <v>7090.36</v>
          </cell>
          <cell r="S543">
            <v>7205.49</v>
          </cell>
        </row>
        <row r="544">
          <cell r="A544" t="str">
            <v>2 S 04 220 17</v>
          </cell>
          <cell r="B544" t="str">
            <v>Corpo BTCC 1,50 x 1,50 m alt. 7,50 a 10,00 m</v>
          </cell>
          <cell r="E544" t="str">
            <v>m</v>
          </cell>
          <cell r="G544">
            <v>2340.56</v>
          </cell>
          <cell r="M544">
            <v>2620.94</v>
          </cell>
          <cell r="O544">
            <v>2696.62</v>
          </cell>
          <cell r="Q544">
            <v>2665.88</v>
          </cell>
          <cell r="S544">
            <v>2704.67</v>
          </cell>
        </row>
        <row r="545">
          <cell r="A545" t="str">
            <v>2 S 04 220 18</v>
          </cell>
          <cell r="B545" t="str">
            <v>Corpo BTCC 2,00 x 2,00 m alt. 7,50 m a 10,00 m</v>
          </cell>
          <cell r="E545" t="str">
            <v>m</v>
          </cell>
          <cell r="G545">
            <v>3781.13</v>
          </cell>
          <cell r="M545">
            <v>4236.5200000000004</v>
          </cell>
          <cell r="O545">
            <v>4355.76</v>
          </cell>
          <cell r="Q545">
            <v>4301.12</v>
          </cell>
          <cell r="S545">
            <v>4367.4799999999996</v>
          </cell>
        </row>
        <row r="546">
          <cell r="A546" t="str">
            <v>2 S 04 220 19</v>
          </cell>
          <cell r="B546" t="str">
            <v>Corpo BTCC 2,50 x 2,50 m alt. 7,50 a 10,00 m</v>
          </cell>
          <cell r="E546" t="str">
            <v>m</v>
          </cell>
          <cell r="G546">
            <v>5249.28</v>
          </cell>
          <cell r="M546">
            <v>5877.1</v>
          </cell>
          <cell r="O546">
            <v>6040.14</v>
          </cell>
          <cell r="Q546">
            <v>5956.97</v>
          </cell>
          <cell r="S546">
            <v>6055.36</v>
          </cell>
        </row>
        <row r="547">
          <cell r="A547" t="str">
            <v>2 S 04 220 20</v>
          </cell>
          <cell r="B547" t="str">
            <v>Corpo BTCC 3,00 x 3,00 m alt 7,50 a 10,00 m</v>
          </cell>
          <cell r="E547" t="str">
            <v>m</v>
          </cell>
          <cell r="G547">
            <v>7033.02</v>
          </cell>
          <cell r="M547">
            <v>7872.08</v>
          </cell>
          <cell r="O547">
            <v>8083.17</v>
          </cell>
          <cell r="Q547">
            <v>7959.81</v>
          </cell>
          <cell r="S547">
            <v>8103.69</v>
          </cell>
        </row>
        <row r="548">
          <cell r="A548" t="str">
            <v>2 S 04 220 21</v>
          </cell>
          <cell r="B548" t="str">
            <v>Corpo BTCC 1,50 x 1,50 m alt. 10,00 a 12,50 m</v>
          </cell>
          <cell r="E548" t="str">
            <v>m</v>
          </cell>
          <cell r="G548">
            <v>2772.04</v>
          </cell>
          <cell r="M548">
            <v>3101.58</v>
          </cell>
          <cell r="O548">
            <v>3190.53</v>
          </cell>
          <cell r="Q548">
            <v>3149.19</v>
          </cell>
          <cell r="S548">
            <v>3201.55</v>
          </cell>
        </row>
        <row r="549">
          <cell r="A549" t="str">
            <v>2 S 04 220 22</v>
          </cell>
          <cell r="B549" t="str">
            <v>Corpo BTCC 2,00 x 2,00 m alt. 10,00 a 12,50 m</v>
          </cell>
          <cell r="E549" t="str">
            <v>m</v>
          </cell>
          <cell r="G549">
            <v>4127.93</v>
          </cell>
          <cell r="M549">
            <v>4618.25</v>
          </cell>
          <cell r="O549">
            <v>4747.88</v>
          </cell>
          <cell r="Q549">
            <v>4681.63</v>
          </cell>
          <cell r="S549">
            <v>4762.93</v>
          </cell>
        </row>
        <row r="550">
          <cell r="A550" t="str">
            <v>2 S 04 220 23</v>
          </cell>
          <cell r="B550" t="str">
            <v>Corpo BTCC 2,50 x 2,50 m alt. 10,00 a 12,50 m</v>
          </cell>
          <cell r="E550" t="str">
            <v>m</v>
          </cell>
          <cell r="G550">
            <v>5506.61</v>
          </cell>
          <cell r="M550">
            <v>6169.96</v>
          </cell>
          <cell r="O550">
            <v>6343.05</v>
          </cell>
          <cell r="Q550">
            <v>6259.85</v>
          </cell>
          <cell r="S550">
            <v>6358.25</v>
          </cell>
        </row>
        <row r="551">
          <cell r="A551" t="str">
            <v>2 S 04 220 24</v>
          </cell>
          <cell r="B551" t="str">
            <v>Corpo BTCC 3,00 x 3,00 m alt. 10,00 a 12,50 m</v>
          </cell>
          <cell r="E551" t="str">
            <v>m</v>
          </cell>
          <cell r="G551">
            <v>7506.17</v>
          </cell>
          <cell r="M551">
            <v>8402.76</v>
          </cell>
          <cell r="O551">
            <v>8637.1299999999992</v>
          </cell>
          <cell r="Q551">
            <v>8513.74</v>
          </cell>
          <cell r="S551">
            <v>8657.6200000000008</v>
          </cell>
        </row>
        <row r="552">
          <cell r="A552" t="str">
            <v>2 S 04 220 25</v>
          </cell>
          <cell r="B552" t="str">
            <v>Corpo BTCC 1,50 x 1,50 m alt. 12,50 a 15,00 m</v>
          </cell>
          <cell r="E552" t="str">
            <v>m</v>
          </cell>
          <cell r="G552">
            <v>2817.12</v>
          </cell>
          <cell r="M552">
            <v>3152.67</v>
          </cell>
          <cell r="O552">
            <v>3243.5</v>
          </cell>
          <cell r="Q552">
            <v>3202.17</v>
          </cell>
          <cell r="S552">
            <v>3254.53</v>
          </cell>
        </row>
        <row r="553">
          <cell r="A553" t="str">
            <v>2 S 04 220 26</v>
          </cell>
          <cell r="B553" t="str">
            <v>Corpo BTCC 2,00 x 2,00 m alt. 12,50 a 15,00 m</v>
          </cell>
          <cell r="E553" t="str">
            <v>m</v>
          </cell>
          <cell r="G553">
            <v>4406.42</v>
          </cell>
          <cell r="M553">
            <v>4933.76</v>
          </cell>
          <cell r="O553">
            <v>5075.12</v>
          </cell>
          <cell r="Q553">
            <v>5008.88</v>
          </cell>
          <cell r="S553">
            <v>5090.18</v>
          </cell>
        </row>
        <row r="554">
          <cell r="A554" t="str">
            <v>2 S 04 220 27</v>
          </cell>
          <cell r="B554" t="str">
            <v>Corpo BTCC 2,50 x 2,50 m alt. 12,50 a 15,00 m</v>
          </cell>
          <cell r="E554" t="str">
            <v>m</v>
          </cell>
          <cell r="G554">
            <v>5899.33</v>
          </cell>
          <cell r="M554">
            <v>6611.8</v>
          </cell>
          <cell r="O554">
            <v>6803.35</v>
          </cell>
          <cell r="Q554">
            <v>6720.13</v>
          </cell>
          <cell r="S554">
            <v>6818.52</v>
          </cell>
        </row>
        <row r="555">
          <cell r="A555" t="str">
            <v>2 S 04 220 28</v>
          </cell>
          <cell r="B555" t="str">
            <v>Corpo BTCC 3,00 x 3,00 m alt. 12,50 a 15,00 m</v>
          </cell>
          <cell r="E555" t="str">
            <v>m</v>
          </cell>
          <cell r="G555">
            <v>8137.42</v>
          </cell>
          <cell r="M555">
            <v>9119.17</v>
          </cell>
          <cell r="O555">
            <v>9379.32</v>
          </cell>
          <cell r="Q555">
            <v>9255.92</v>
          </cell>
          <cell r="S555">
            <v>9399.7900000000009</v>
          </cell>
        </row>
        <row r="556">
          <cell r="A556" t="str">
            <v>2 S 04 221 01</v>
          </cell>
          <cell r="B556" t="str">
            <v>Boca BTCC 1,50 x 1,50 m normal</v>
          </cell>
          <cell r="E556" t="str">
            <v>und</v>
          </cell>
          <cell r="G556">
            <v>6834.02</v>
          </cell>
          <cell r="M556">
            <v>7602.28</v>
          </cell>
          <cell r="O556">
            <v>7797.68</v>
          </cell>
          <cell r="Q556">
            <v>7705.31</v>
          </cell>
          <cell r="S556">
            <v>7834.72</v>
          </cell>
        </row>
        <row r="557">
          <cell r="A557" t="str">
            <v>2 S 04 221 02</v>
          </cell>
          <cell r="B557" t="str">
            <v>Boca BTCC 2,00 x 2,00 m normal</v>
          </cell>
          <cell r="E557" t="str">
            <v>und</v>
          </cell>
          <cell r="G557">
            <v>10442.6</v>
          </cell>
          <cell r="M557">
            <v>11617.89</v>
          </cell>
          <cell r="O557">
            <v>11925.54</v>
          </cell>
          <cell r="Q557">
            <v>11773.57</v>
          </cell>
          <cell r="S557">
            <v>11982.73</v>
          </cell>
        </row>
        <row r="558">
          <cell r="A558" t="str">
            <v>2 S 04 221 03</v>
          </cell>
          <cell r="B558" t="str">
            <v>Boca BTCC 2,50 x 2,50 m normal</v>
          </cell>
          <cell r="E558" t="str">
            <v>und</v>
          </cell>
          <cell r="G558">
            <v>14778.85</v>
          </cell>
          <cell r="M558">
            <v>16452.62</v>
          </cell>
          <cell r="O558">
            <v>16899.830000000002</v>
          </cell>
          <cell r="Q558">
            <v>16686.86</v>
          </cell>
          <cell r="S558">
            <v>16978.09</v>
          </cell>
        </row>
        <row r="559">
          <cell r="A559" t="str">
            <v>2 S 04 221 04</v>
          </cell>
          <cell r="B559" t="str">
            <v>Boca BTCC 3,00 x 3,00 m normal</v>
          </cell>
          <cell r="E559" t="str">
            <v>und</v>
          </cell>
          <cell r="G559">
            <v>20968.3</v>
          </cell>
          <cell r="M559">
            <v>23347.09</v>
          </cell>
          <cell r="O559">
            <v>23995.86</v>
          </cell>
          <cell r="Q559">
            <v>23683.61</v>
          </cell>
          <cell r="S559">
            <v>24106.81</v>
          </cell>
        </row>
        <row r="560">
          <cell r="A560" t="str">
            <v>2 S 04 221 05</v>
          </cell>
          <cell r="B560" t="str">
            <v>Boca BTCC 1,50 x 1,50 m esc=15</v>
          </cell>
          <cell r="E560" t="str">
            <v>und</v>
          </cell>
          <cell r="G560">
            <v>7397.26</v>
          </cell>
          <cell r="M560">
            <v>8231.84</v>
          </cell>
          <cell r="O560">
            <v>8445.08</v>
          </cell>
          <cell r="Q560">
            <v>8350.2199999999993</v>
          </cell>
          <cell r="S560">
            <v>8483.83</v>
          </cell>
        </row>
        <row r="561">
          <cell r="A561" t="str">
            <v>2 S 04 221 06</v>
          </cell>
          <cell r="B561" t="str">
            <v>Boca BTCC 2,00 x 2,00 m esc=15</v>
          </cell>
          <cell r="E561" t="str">
            <v>und</v>
          </cell>
          <cell r="G561">
            <v>11225.72</v>
          </cell>
          <cell r="M561">
            <v>12491.76</v>
          </cell>
          <cell r="O561">
            <v>12824.04</v>
          </cell>
          <cell r="Q561">
            <v>12669.76</v>
          </cell>
          <cell r="S561">
            <v>12883.6</v>
          </cell>
        </row>
        <row r="562">
          <cell r="A562" t="str">
            <v>2 S 04 221 07</v>
          </cell>
          <cell r="B562" t="str">
            <v>Boca BTCC 2,50 x 2,50 m esc=15</v>
          </cell>
          <cell r="E562" t="str">
            <v>und</v>
          </cell>
          <cell r="G562">
            <v>15934.13</v>
          </cell>
          <cell r="M562">
            <v>17744.04</v>
          </cell>
          <cell r="O562">
            <v>18228.060000000001</v>
          </cell>
          <cell r="Q562">
            <v>18010.16</v>
          </cell>
          <cell r="S562">
            <v>18309.91</v>
          </cell>
        </row>
        <row r="563">
          <cell r="A563" t="str">
            <v>2 S 04 221 08</v>
          </cell>
          <cell r="B563" t="str">
            <v>Boca BTCC 3,00 x 3,00 m esc=15</v>
          </cell>
          <cell r="E563" t="str">
            <v>und</v>
          </cell>
          <cell r="G563">
            <v>20385.79</v>
          </cell>
          <cell r="M563">
            <v>22727.27</v>
          </cell>
          <cell r="O563">
            <v>23361.34</v>
          </cell>
          <cell r="Q563">
            <v>23106.97</v>
          </cell>
          <cell r="S563">
            <v>23457.64</v>
          </cell>
        </row>
        <row r="564">
          <cell r="A564" t="str">
            <v>2 S 04 221 09</v>
          </cell>
          <cell r="B564" t="str">
            <v>Boca BTCC 1,50 x 1,50 m esc=30</v>
          </cell>
          <cell r="E564" t="str">
            <v>und</v>
          </cell>
          <cell r="G564">
            <v>7769.9</v>
          </cell>
          <cell r="M564">
            <v>8638.36</v>
          </cell>
          <cell r="O564">
            <v>8856.08</v>
          </cell>
          <cell r="Q564">
            <v>8750.32</v>
          </cell>
          <cell r="S564">
            <v>8899.2000000000007</v>
          </cell>
        </row>
        <row r="565">
          <cell r="A565" t="str">
            <v>2 S 04 221 10</v>
          </cell>
          <cell r="B565" t="str">
            <v>Boca BTCC 2,00 x 2,00 m exc.=30</v>
          </cell>
          <cell r="E565" t="str">
            <v>und</v>
          </cell>
          <cell r="G565">
            <v>12407.74</v>
          </cell>
          <cell r="M565">
            <v>13805.31</v>
          </cell>
          <cell r="O565">
            <v>14169.67</v>
          </cell>
          <cell r="Q565">
            <v>13995.46</v>
          </cell>
          <cell r="S565">
            <v>14236.63</v>
          </cell>
        </row>
        <row r="566">
          <cell r="A566" t="str">
            <v>2 S 04 221 11</v>
          </cell>
          <cell r="B566" t="str">
            <v>Boca BTCC 2,50 x 2,50 m esc=30</v>
          </cell>
          <cell r="E566" t="str">
            <v>und</v>
          </cell>
          <cell r="G566">
            <v>18141.84</v>
          </cell>
          <cell r="M566">
            <v>20209.45</v>
          </cell>
          <cell r="O566">
            <v>20764.759999999998</v>
          </cell>
          <cell r="Q566">
            <v>20520.7</v>
          </cell>
          <cell r="S566">
            <v>20856.25</v>
          </cell>
        </row>
        <row r="567">
          <cell r="A567" t="str">
            <v>2 S 04 221 12</v>
          </cell>
          <cell r="B567" t="str">
            <v>Boca BTCC 3,00 x 3,00 m esc=30</v>
          </cell>
          <cell r="E567" t="str">
            <v>und</v>
          </cell>
          <cell r="G567">
            <v>26122.78</v>
          </cell>
          <cell r="M567">
            <v>29122.06</v>
          </cell>
          <cell r="O567">
            <v>29949.200000000001</v>
          </cell>
          <cell r="Q567">
            <v>29600.32</v>
          </cell>
          <cell r="S567">
            <v>30075.55</v>
          </cell>
        </row>
        <row r="568">
          <cell r="A568" t="str">
            <v>2 S 04 221 13</v>
          </cell>
          <cell r="B568" t="str">
            <v>Boca BTCC 1,50 x 1,50 m esc.=45</v>
          </cell>
          <cell r="E568" t="str">
            <v>und</v>
          </cell>
          <cell r="G568">
            <v>9797.1299999999992</v>
          </cell>
          <cell r="M568">
            <v>10898.18</v>
          </cell>
          <cell r="O568">
            <v>11176.09</v>
          </cell>
          <cell r="Q568">
            <v>11045.71</v>
          </cell>
          <cell r="S568">
            <v>11229.12</v>
          </cell>
        </row>
        <row r="569">
          <cell r="A569" t="str">
            <v>2 S 04 221 14</v>
          </cell>
          <cell r="B569" t="str">
            <v>Boca BTCC 2,00 x 2,00 m esc=45</v>
          </cell>
          <cell r="E569" t="str">
            <v>und</v>
          </cell>
          <cell r="G569">
            <v>15697.17</v>
          </cell>
          <cell r="M569">
            <v>17473.490000000002</v>
          </cell>
          <cell r="O569">
            <v>17941.25</v>
          </cell>
          <cell r="Q569">
            <v>17726.71</v>
          </cell>
          <cell r="S569">
            <v>18023.490000000002</v>
          </cell>
        </row>
        <row r="570">
          <cell r="A570" t="str">
            <v>2 S 04 221 15</v>
          </cell>
          <cell r="B570" t="str">
            <v>Boca BTCC 2,50 x 2,50 m esc=45</v>
          </cell>
          <cell r="E570" t="str">
            <v>und</v>
          </cell>
          <cell r="G570">
            <v>22932.6</v>
          </cell>
          <cell r="M570">
            <v>25557.73</v>
          </cell>
          <cell r="O570">
            <v>26268.53</v>
          </cell>
          <cell r="Q570">
            <v>25969.21</v>
          </cell>
          <cell r="S570">
            <v>26380.68</v>
          </cell>
        </row>
        <row r="571">
          <cell r="A571" t="str">
            <v>2 S 04 221 16</v>
          </cell>
          <cell r="B571" t="str">
            <v>Boca BTCC 3,00 x 3,00 m esc=45</v>
          </cell>
          <cell r="E571" t="str">
            <v>und</v>
          </cell>
          <cell r="G571">
            <v>33087.33</v>
          </cell>
          <cell r="M571">
            <v>36898.26</v>
          </cell>
          <cell r="O571">
            <v>37956.39</v>
          </cell>
          <cell r="Q571">
            <v>37523.9</v>
          </cell>
          <cell r="S571">
            <v>38112.68</v>
          </cell>
        </row>
        <row r="572">
          <cell r="A572" t="str">
            <v>2 S 04 300 16</v>
          </cell>
          <cell r="B572" t="str">
            <v>Bueiro met. chapas múltiplas D=1,60 m galv.</v>
          </cell>
          <cell r="E572" t="str">
            <v>m</v>
          </cell>
          <cell r="G572">
            <v>845.64</v>
          </cell>
          <cell r="M572">
            <v>981.36</v>
          </cell>
          <cell r="O572">
            <v>1028.1099999999999</v>
          </cell>
          <cell r="Q572">
            <v>1026.23</v>
          </cell>
          <cell r="S572">
            <v>1027.33</v>
          </cell>
        </row>
        <row r="573">
          <cell r="A573" t="str">
            <v>2 S 04 300 20</v>
          </cell>
          <cell r="B573" t="str">
            <v>Bueiro met.chapas múltiplas D=2,00 m galv.</v>
          </cell>
          <cell r="E573" t="str">
            <v>m</v>
          </cell>
          <cell r="G573">
            <v>1056.94</v>
          </cell>
          <cell r="M573">
            <v>1210.78</v>
          </cell>
          <cell r="O573">
            <v>1279.3399999999999</v>
          </cell>
          <cell r="Q573">
            <v>1277.26</v>
          </cell>
          <cell r="S573">
            <v>1278.49</v>
          </cell>
        </row>
        <row r="574">
          <cell r="A574" t="str">
            <v>2 S 04 301 16</v>
          </cell>
          <cell r="B574" t="str">
            <v>Bueiro met. chapas múltiplas D=1,60 m rev. epoxy</v>
          </cell>
          <cell r="E574" t="str">
            <v>m</v>
          </cell>
          <cell r="G574">
            <v>921.74</v>
          </cell>
          <cell r="M574">
            <v>1066.28</v>
          </cell>
          <cell r="O574">
            <v>1076.94</v>
          </cell>
          <cell r="Q574">
            <v>1075.6600000000001</v>
          </cell>
          <cell r="S574">
            <v>1076.77</v>
          </cell>
        </row>
        <row r="575">
          <cell r="A575" t="str">
            <v>2 S 04 301 20</v>
          </cell>
          <cell r="B575" t="str">
            <v>Bueiro met. chapa múltipla D=2,00 m rev. epoxy</v>
          </cell>
          <cell r="E575" t="str">
            <v>m</v>
          </cell>
          <cell r="G575">
            <v>1150.75</v>
          </cell>
          <cell r="M575">
            <v>1315.77</v>
          </cell>
          <cell r="O575">
            <v>1339.98</v>
          </cell>
          <cell r="Q575">
            <v>1337.99</v>
          </cell>
          <cell r="S575">
            <v>1339.22</v>
          </cell>
        </row>
        <row r="576">
          <cell r="A576" t="str">
            <v>2 S 04 310 16</v>
          </cell>
          <cell r="B576" t="str">
            <v>Bueiro met.s/ interrupção tráf. D=1,60m galv.</v>
          </cell>
          <cell r="E576" t="str">
            <v>m</v>
          </cell>
          <cell r="G576">
            <v>1667.71</v>
          </cell>
          <cell r="M576">
            <v>1957.4</v>
          </cell>
          <cell r="O576">
            <v>1958.05</v>
          </cell>
          <cell r="Q576">
            <v>1892.17</v>
          </cell>
          <cell r="S576">
            <v>1893.36</v>
          </cell>
        </row>
        <row r="577">
          <cell r="A577" t="str">
            <v>2 S 04 310 20</v>
          </cell>
          <cell r="B577" t="str">
            <v>Bueiro met.s/ interrupção tráf. D=2,00m galv.</v>
          </cell>
          <cell r="E577" t="str">
            <v>m</v>
          </cell>
          <cell r="G577">
            <v>2013.11</v>
          </cell>
          <cell r="M577">
            <v>2434.67</v>
          </cell>
          <cell r="O577">
            <v>2435.4499999999998</v>
          </cell>
          <cell r="Q577">
            <v>2282.92</v>
          </cell>
          <cell r="S577">
            <v>2284.36</v>
          </cell>
        </row>
        <row r="578">
          <cell r="A578" t="str">
            <v>2 S 04 311 16</v>
          </cell>
          <cell r="B578" t="str">
            <v>Bueiro met.s/interrupção tráf.D=1,60 m rev.epoxy</v>
          </cell>
          <cell r="E578" t="str">
            <v>m</v>
          </cell>
          <cell r="G578">
            <v>1700.88</v>
          </cell>
          <cell r="M578">
            <v>2030.38</v>
          </cell>
          <cell r="O578">
            <v>2031.03</v>
          </cell>
          <cell r="Q578">
            <v>1828.85</v>
          </cell>
          <cell r="S578">
            <v>1830.05</v>
          </cell>
        </row>
        <row r="579">
          <cell r="A579" t="str">
            <v>2 S 04 311 20</v>
          </cell>
          <cell r="B579" t="str">
            <v>Bueiro met.s/interrupção traf.D=2,00 m rev.epoxy</v>
          </cell>
          <cell r="E579" t="str">
            <v>m</v>
          </cell>
          <cell r="G579">
            <v>2222.9899999999998</v>
          </cell>
          <cell r="M579">
            <v>2441.5700000000002</v>
          </cell>
          <cell r="O579">
            <v>2442.35</v>
          </cell>
          <cell r="Q579">
            <v>2288.87</v>
          </cell>
          <cell r="S579">
            <v>2290.3000000000002</v>
          </cell>
        </row>
        <row r="580">
          <cell r="A580" t="str">
            <v>2 S 04 400 01</v>
          </cell>
          <cell r="B580" t="str">
            <v>Valeta prot.cortes c/revest. vegetal - VPC 01</v>
          </cell>
          <cell r="E580" t="str">
            <v>m</v>
          </cell>
          <cell r="G580">
            <v>34.69</v>
          </cell>
          <cell r="M580">
            <v>41.23</v>
          </cell>
          <cell r="O580">
            <v>41.27</v>
          </cell>
          <cell r="Q580">
            <v>41.16</v>
          </cell>
          <cell r="S580">
            <v>41.16</v>
          </cell>
        </row>
        <row r="581">
          <cell r="A581" t="str">
            <v>2 S 04 400 02</v>
          </cell>
          <cell r="B581" t="str">
            <v>Valeta prot.cortes c/revest. vegetal - VPC 02</v>
          </cell>
          <cell r="E581" t="str">
            <v>m</v>
          </cell>
          <cell r="G581">
            <v>25.86</v>
          </cell>
          <cell r="M581">
            <v>30.72</v>
          </cell>
          <cell r="O581">
            <v>30.75</v>
          </cell>
          <cell r="Q581">
            <v>30.65</v>
          </cell>
          <cell r="S581">
            <v>30.65</v>
          </cell>
        </row>
        <row r="582">
          <cell r="A582" t="str">
            <v>2 S 04 400 03</v>
          </cell>
          <cell r="B582" t="str">
            <v>Valeta prot.cortes c/revest.concreto - VPC 03</v>
          </cell>
          <cell r="E582" t="str">
            <v>m</v>
          </cell>
          <cell r="G582">
            <v>51.72</v>
          </cell>
          <cell r="M582">
            <v>59.04</v>
          </cell>
          <cell r="O582">
            <v>59.73</v>
          </cell>
          <cell r="Q582">
            <v>58.59</v>
          </cell>
          <cell r="S582">
            <v>59.99</v>
          </cell>
        </row>
        <row r="583">
          <cell r="A583" t="str">
            <v>2 S 04 400 04</v>
          </cell>
          <cell r="B583" t="str">
            <v>Valeta prot.cortes c/revest.concreto - VPC 04</v>
          </cell>
          <cell r="E583" t="str">
            <v>m</v>
          </cell>
          <cell r="G583">
            <v>40.29</v>
          </cell>
          <cell r="M583">
            <v>45.99</v>
          </cell>
          <cell r="O583">
            <v>46.54</v>
          </cell>
          <cell r="Q583">
            <v>45.64</v>
          </cell>
          <cell r="S583">
            <v>46.73</v>
          </cell>
        </row>
        <row r="584">
          <cell r="A584" t="str">
            <v>2 S 04 401 01</v>
          </cell>
          <cell r="B584" t="str">
            <v>Valeta prot.aterros c/revest. vegetal - VPA 01</v>
          </cell>
          <cell r="E584" t="str">
            <v>m</v>
          </cell>
          <cell r="G584">
            <v>35.89</v>
          </cell>
          <cell r="M584">
            <v>42.6</v>
          </cell>
          <cell r="O584">
            <v>42.65</v>
          </cell>
          <cell r="Q584">
            <v>42.51</v>
          </cell>
          <cell r="S584">
            <v>42.51</v>
          </cell>
        </row>
        <row r="585">
          <cell r="A585" t="str">
            <v>2 S 04 401 02</v>
          </cell>
          <cell r="B585" t="str">
            <v>Valeta prot.aterros c/revest. vegetal - VPA 02</v>
          </cell>
          <cell r="E585" t="str">
            <v>m</v>
          </cell>
          <cell r="G585">
            <v>26.91</v>
          </cell>
          <cell r="M585">
            <v>31.98</v>
          </cell>
          <cell r="O585">
            <v>32.01</v>
          </cell>
          <cell r="Q585">
            <v>31.91</v>
          </cell>
          <cell r="S585">
            <v>31.91</v>
          </cell>
        </row>
        <row r="586">
          <cell r="A586" t="str">
            <v>2 S 04 401 03</v>
          </cell>
          <cell r="B586" t="str">
            <v>Valeta prot.aterro c/revest. concreto - VPA 03</v>
          </cell>
          <cell r="E586" t="str">
            <v>m</v>
          </cell>
          <cell r="G586">
            <v>51.82</v>
          </cell>
          <cell r="M586">
            <v>59.31</v>
          </cell>
          <cell r="O586">
            <v>59.97</v>
          </cell>
          <cell r="Q586">
            <v>58.88</v>
          </cell>
          <cell r="S586">
            <v>60.16</v>
          </cell>
        </row>
        <row r="587">
          <cell r="A587" t="str">
            <v>2 S 04 401 04</v>
          </cell>
          <cell r="B587" t="str">
            <v>Valeta prot.aterro c/revest. concreto - VPA 04</v>
          </cell>
          <cell r="E587" t="str">
            <v>m</v>
          </cell>
          <cell r="G587">
            <v>39.229999999999997</v>
          </cell>
          <cell r="M587">
            <v>44.9</v>
          </cell>
          <cell r="O587">
            <v>45.4</v>
          </cell>
          <cell r="Q587">
            <v>44.57</v>
          </cell>
          <cell r="S587">
            <v>45.57</v>
          </cell>
        </row>
        <row r="588">
          <cell r="A588" t="str">
            <v>2 S 04 401 05</v>
          </cell>
          <cell r="B588" t="str">
            <v>Valeta prot.corte/aterro s/rev. - VPC 05/VPA 05</v>
          </cell>
          <cell r="E588" t="str">
            <v>m</v>
          </cell>
          <cell r="G588">
            <v>20.6</v>
          </cell>
          <cell r="M588">
            <v>24.52</v>
          </cell>
          <cell r="O588">
            <v>24.52</v>
          </cell>
          <cell r="Q588">
            <v>24.5</v>
          </cell>
          <cell r="S588">
            <v>24.5</v>
          </cell>
        </row>
        <row r="589">
          <cell r="A589" t="str">
            <v>2 S 04 401 06</v>
          </cell>
          <cell r="B589" t="str">
            <v>Valeta prot.corte/aterro s/rev. - VPC 06/VPA 06</v>
          </cell>
          <cell r="E589" t="str">
            <v>m</v>
          </cell>
          <cell r="G589">
            <v>14.72</v>
          </cell>
          <cell r="M589">
            <v>17.53</v>
          </cell>
          <cell r="O589">
            <v>17.53</v>
          </cell>
          <cell r="Q589">
            <v>17.52</v>
          </cell>
          <cell r="S589">
            <v>17.52</v>
          </cell>
        </row>
        <row r="590">
          <cell r="A590" t="str">
            <v>2 S 04 500 01</v>
          </cell>
          <cell r="B590" t="str">
            <v>Dreno longitudinal prof. p/corte em solo - DPS 01</v>
          </cell>
          <cell r="E590" t="str">
            <v>m</v>
          </cell>
          <cell r="G590">
            <v>23.79</v>
          </cell>
          <cell r="M590">
            <v>27.1</v>
          </cell>
          <cell r="O590">
            <v>27.55</v>
          </cell>
          <cell r="Q590">
            <v>27.16</v>
          </cell>
          <cell r="S590">
            <v>27.57</v>
          </cell>
        </row>
        <row r="591">
          <cell r="A591" t="str">
            <v>2 S 04 500 02</v>
          </cell>
          <cell r="B591" t="str">
            <v>Dreno longitudinal prof. p/corte em solo - DPS 02</v>
          </cell>
          <cell r="E591" t="str">
            <v>m</v>
          </cell>
          <cell r="G591">
            <v>23.47</v>
          </cell>
          <cell r="M591">
            <v>26.64</v>
          </cell>
          <cell r="O591">
            <v>27.14</v>
          </cell>
          <cell r="Q591">
            <v>26.74</v>
          </cell>
          <cell r="S591">
            <v>27.14</v>
          </cell>
        </row>
        <row r="592">
          <cell r="A592" t="str">
            <v>2 S 04 500 03</v>
          </cell>
          <cell r="B592" t="str">
            <v>Dreno longitudinal prof. p/corte em solo - DPS 03</v>
          </cell>
          <cell r="E592" t="str">
            <v>m</v>
          </cell>
          <cell r="G592">
            <v>33.57</v>
          </cell>
          <cell r="M592">
            <v>38.21</v>
          </cell>
          <cell r="O592">
            <v>38.75</v>
          </cell>
          <cell r="Q592">
            <v>38.299999999999997</v>
          </cell>
          <cell r="S592">
            <v>38.840000000000003</v>
          </cell>
        </row>
        <row r="593">
          <cell r="A593" t="str">
            <v>2 S 04 500 04</v>
          </cell>
          <cell r="B593" t="str">
            <v>Dreno longitudinal prof. p/corte em solo - DPS 04</v>
          </cell>
          <cell r="E593" t="str">
            <v>m</v>
          </cell>
          <cell r="G593">
            <v>33.18</v>
          </cell>
          <cell r="M593">
            <v>37.67</v>
          </cell>
          <cell r="O593">
            <v>38.26</v>
          </cell>
          <cell r="Q593">
            <v>37.79</v>
          </cell>
          <cell r="S593">
            <v>38.340000000000003</v>
          </cell>
        </row>
        <row r="594">
          <cell r="A594" t="str">
            <v>2 S 04 500 05</v>
          </cell>
          <cell r="B594" t="str">
            <v>Dreno longitudinal prof. p/corte em solo - DPS 05</v>
          </cell>
          <cell r="E594" t="str">
            <v>m</v>
          </cell>
          <cell r="G594">
            <v>36.200000000000003</v>
          </cell>
          <cell r="M594">
            <v>40.58</v>
          </cell>
          <cell r="O594">
            <v>44.31</v>
          </cell>
          <cell r="Q594">
            <v>40.57</v>
          </cell>
          <cell r="S594">
            <v>41.33</v>
          </cell>
        </row>
        <row r="595">
          <cell r="A595" t="str">
            <v>2 S 04 500 06</v>
          </cell>
          <cell r="B595" t="str">
            <v>Dreno longitudinal prof. p/corte em solo - DPS 06</v>
          </cell>
          <cell r="E595" t="str">
            <v>m</v>
          </cell>
          <cell r="G595">
            <v>41.64</v>
          </cell>
          <cell r="M595">
            <v>46.52</v>
          </cell>
          <cell r="O595">
            <v>50.88</v>
          </cell>
          <cell r="Q595">
            <v>46.48</v>
          </cell>
          <cell r="S595">
            <v>47.4</v>
          </cell>
        </row>
        <row r="596">
          <cell r="A596" t="str">
            <v>2 S 04 500 07</v>
          </cell>
          <cell r="B596" t="str">
            <v>Dreno longitudinal prof. p/corte em solo - DPS 07</v>
          </cell>
          <cell r="E596" t="str">
            <v>m</v>
          </cell>
          <cell r="G596">
            <v>50.87</v>
          </cell>
          <cell r="M596">
            <v>57.29</v>
          </cell>
          <cell r="O596">
            <v>61.18</v>
          </cell>
          <cell r="Q596">
            <v>57.17</v>
          </cell>
          <cell r="S596">
            <v>58.24</v>
          </cell>
        </row>
        <row r="597">
          <cell r="A597" t="str">
            <v>2 S 04 500 08</v>
          </cell>
          <cell r="B597" t="str">
            <v>Dreno longitudinal prof. p/corte em solo - DPS 08</v>
          </cell>
          <cell r="E597" t="str">
            <v>m</v>
          </cell>
          <cell r="G597">
            <v>56.3</v>
          </cell>
          <cell r="M597">
            <v>63.23</v>
          </cell>
          <cell r="O597">
            <v>67.75</v>
          </cell>
          <cell r="Q597">
            <v>63.08</v>
          </cell>
          <cell r="S597">
            <v>64.319999999999993</v>
          </cell>
        </row>
        <row r="598">
          <cell r="A598" t="str">
            <v>2 S 04 501 01</v>
          </cell>
          <cell r="B598" t="str">
            <v>Dreno longitudinal prof. p/corte em rocha - DPR 01</v>
          </cell>
          <cell r="E598" t="str">
            <v>m</v>
          </cell>
          <cell r="G598">
            <v>20.65</v>
          </cell>
          <cell r="M598">
            <v>23.64</v>
          </cell>
          <cell r="O598">
            <v>23.89</v>
          </cell>
          <cell r="Q598">
            <v>23.52</v>
          </cell>
          <cell r="S598">
            <v>24.08</v>
          </cell>
        </row>
        <row r="599">
          <cell r="A599" t="str">
            <v>2 S 04 501 02</v>
          </cell>
          <cell r="B599" t="str">
            <v>Dreno longitudinal prof. p/corte em rocha - DPR 02</v>
          </cell>
          <cell r="E599" t="str">
            <v>m</v>
          </cell>
          <cell r="G599">
            <v>32.01</v>
          </cell>
          <cell r="M599">
            <v>36.14</v>
          </cell>
          <cell r="O599">
            <v>38.26</v>
          </cell>
          <cell r="Q599">
            <v>36.03</v>
          </cell>
          <cell r="S599">
            <v>36.590000000000003</v>
          </cell>
        </row>
        <row r="600">
          <cell r="A600" t="str">
            <v>2 S 04 501 03</v>
          </cell>
          <cell r="B600" t="str">
            <v>Dreno longitudinal prof. p/corte em rocha - DPR 03</v>
          </cell>
          <cell r="E600" t="str">
            <v>m</v>
          </cell>
          <cell r="G600">
            <v>17.760000000000002</v>
          </cell>
          <cell r="M600">
            <v>19.940000000000001</v>
          </cell>
          <cell r="O600">
            <v>21.89</v>
          </cell>
          <cell r="Q600">
            <v>19.940000000000001</v>
          </cell>
          <cell r="S600">
            <v>20.18</v>
          </cell>
        </row>
        <row r="601">
          <cell r="A601" t="str">
            <v>2 S 04 501 04</v>
          </cell>
          <cell r="B601" t="str">
            <v>Dreno longitudinal prof. p/corte em rocha - DPR 04</v>
          </cell>
          <cell r="E601" t="str">
            <v>m</v>
          </cell>
          <cell r="G601">
            <v>6.21</v>
          </cell>
          <cell r="M601">
            <v>7.2</v>
          </cell>
          <cell r="O601">
            <v>7.29</v>
          </cell>
          <cell r="Q601">
            <v>7.19</v>
          </cell>
          <cell r="S601">
            <v>7.44</v>
          </cell>
        </row>
        <row r="602">
          <cell r="A602" t="str">
            <v>2 S 04 501 05</v>
          </cell>
          <cell r="B602" t="str">
            <v>Dreno longitudinal prof. p/corte em rocha - DPR 05</v>
          </cell>
          <cell r="E602" t="str">
            <v>m</v>
          </cell>
          <cell r="G602">
            <v>18.64</v>
          </cell>
          <cell r="M602">
            <v>21.3</v>
          </cell>
          <cell r="O602">
            <v>21.55</v>
          </cell>
          <cell r="Q602">
            <v>21.23</v>
          </cell>
          <cell r="S602">
            <v>21.63</v>
          </cell>
        </row>
        <row r="603">
          <cell r="A603" t="str">
            <v>2 S 04 502 01</v>
          </cell>
          <cell r="B603" t="str">
            <v>Boca saída p/dreno longitudinal prof. BSD 01</v>
          </cell>
          <cell r="E603" t="str">
            <v>und</v>
          </cell>
          <cell r="G603">
            <v>62.93</v>
          </cell>
          <cell r="M603">
            <v>70.08</v>
          </cell>
          <cell r="O603">
            <v>71.16</v>
          </cell>
          <cell r="Q603">
            <v>69.53</v>
          </cell>
          <cell r="S603">
            <v>71.72</v>
          </cell>
        </row>
        <row r="604">
          <cell r="A604" t="str">
            <v>2 S 04 502 02</v>
          </cell>
          <cell r="B604" t="str">
            <v>Boca saída p/dreno longitudinal prof. BSD 02</v>
          </cell>
          <cell r="E604" t="str">
            <v>und</v>
          </cell>
          <cell r="G604">
            <v>73.39</v>
          </cell>
          <cell r="M604">
            <v>81.55</v>
          </cell>
          <cell r="O604">
            <v>82.9</v>
          </cell>
          <cell r="Q604">
            <v>80.84</v>
          </cell>
          <cell r="S604">
            <v>83.59</v>
          </cell>
        </row>
        <row r="605">
          <cell r="A605" t="str">
            <v>2 S 04 510 01</v>
          </cell>
          <cell r="B605" t="str">
            <v>Dreno sub-superficial - DSS 01</v>
          </cell>
          <cell r="E605" t="str">
            <v>m</v>
          </cell>
          <cell r="G605">
            <v>6.99</v>
          </cell>
          <cell r="M605">
            <v>7.36</v>
          </cell>
          <cell r="O605">
            <v>7.42</v>
          </cell>
          <cell r="Q605">
            <v>7.62</v>
          </cell>
          <cell r="S605">
            <v>7.62</v>
          </cell>
        </row>
        <row r="606">
          <cell r="A606" t="str">
            <v>2 S 04 510 02</v>
          </cell>
          <cell r="B606" t="str">
            <v>Dreno sub-superficial - DSS 02</v>
          </cell>
          <cell r="E606" t="str">
            <v>m</v>
          </cell>
          <cell r="G606">
            <v>16.21</v>
          </cell>
          <cell r="M606">
            <v>18.05</v>
          </cell>
          <cell r="O606">
            <v>20.12</v>
          </cell>
          <cell r="Q606">
            <v>18.05</v>
          </cell>
          <cell r="S606">
            <v>18.239999999999998</v>
          </cell>
        </row>
        <row r="607">
          <cell r="A607" t="str">
            <v>2 S 04 510 03</v>
          </cell>
          <cell r="B607" t="str">
            <v>Dreno sub-superficial - DSS 03</v>
          </cell>
          <cell r="E607" t="str">
            <v>m</v>
          </cell>
          <cell r="G607">
            <v>4.33</v>
          </cell>
          <cell r="M607">
            <v>4.99</v>
          </cell>
          <cell r="O607">
            <v>5.0599999999999996</v>
          </cell>
          <cell r="Q607">
            <v>4.9800000000000004</v>
          </cell>
          <cell r="S607">
            <v>5.18</v>
          </cell>
        </row>
        <row r="608">
          <cell r="A608" t="str">
            <v>2 S 04 510 04</v>
          </cell>
          <cell r="B608" t="str">
            <v>Dreno sub-superficial - DSS 04</v>
          </cell>
          <cell r="E608" t="str">
            <v>m</v>
          </cell>
          <cell r="G608">
            <v>22.31</v>
          </cell>
          <cell r="M608">
            <v>24.45</v>
          </cell>
          <cell r="O608">
            <v>26.52</v>
          </cell>
          <cell r="Q608">
            <v>24.66</v>
          </cell>
          <cell r="S608">
            <v>24.85</v>
          </cell>
        </row>
        <row r="609">
          <cell r="A609" t="str">
            <v>2 S 04 511 01</v>
          </cell>
          <cell r="B609" t="str">
            <v>Boca saída p/dreno sub-superficial - BSD 03</v>
          </cell>
          <cell r="E609" t="str">
            <v>und</v>
          </cell>
          <cell r="G609">
            <v>29.17</v>
          </cell>
          <cell r="M609">
            <v>32.25</v>
          </cell>
          <cell r="O609">
            <v>32.799999999999997</v>
          </cell>
          <cell r="Q609">
            <v>31.98</v>
          </cell>
          <cell r="S609">
            <v>33.090000000000003</v>
          </cell>
        </row>
        <row r="610">
          <cell r="A610" t="str">
            <v>2 S 04 520 01</v>
          </cell>
          <cell r="B610" t="str">
            <v>Dreno sub-horizontal - DSH 01</v>
          </cell>
          <cell r="E610" t="str">
            <v>m</v>
          </cell>
          <cell r="G610">
            <v>106.82</v>
          </cell>
          <cell r="M610">
            <v>127</v>
          </cell>
          <cell r="O610">
            <v>127.19</v>
          </cell>
          <cell r="Q610">
            <v>127</v>
          </cell>
          <cell r="S610">
            <v>126.96</v>
          </cell>
        </row>
        <row r="611">
          <cell r="A611" t="str">
            <v>2 S 04 521 01</v>
          </cell>
          <cell r="B611" t="str">
            <v>Boca saída p/dreno sub-horizontal - BSD 04</v>
          </cell>
          <cell r="E611" t="str">
            <v>und</v>
          </cell>
          <cell r="G611">
            <v>7.51</v>
          </cell>
          <cell r="M611">
            <v>8.34</v>
          </cell>
          <cell r="O611">
            <v>8.4700000000000006</v>
          </cell>
          <cell r="Q611">
            <v>8.2799999999999994</v>
          </cell>
          <cell r="S611">
            <v>8.5299999999999994</v>
          </cell>
        </row>
        <row r="612">
          <cell r="A612" t="str">
            <v>2 S 04 900 01</v>
          </cell>
          <cell r="B612" t="str">
            <v>Sarjeta triangular de concreto - STC 01</v>
          </cell>
          <cell r="E612" t="str">
            <v>m</v>
          </cell>
          <cell r="G612">
            <v>32.65</v>
          </cell>
          <cell r="M612">
            <v>36.340000000000003</v>
          </cell>
          <cell r="O612">
            <v>37.07</v>
          </cell>
          <cell r="Q612">
            <v>35.979999999999997</v>
          </cell>
          <cell r="S612">
            <v>37.369999999999997</v>
          </cell>
        </row>
        <row r="613">
          <cell r="A613" t="str">
            <v>2 S 04 900 02</v>
          </cell>
          <cell r="B613" t="str">
            <v>Sarjeta triangular de concreto - STC 02</v>
          </cell>
          <cell r="E613" t="str">
            <v>m</v>
          </cell>
          <cell r="G613">
            <v>22</v>
          </cell>
          <cell r="M613">
            <v>24.56</v>
          </cell>
          <cell r="O613">
            <v>25.03</v>
          </cell>
          <cell r="Q613">
            <v>24.34</v>
          </cell>
          <cell r="S613">
            <v>25.22</v>
          </cell>
        </row>
        <row r="614">
          <cell r="A614" t="str">
            <v>2 S 04 900 03</v>
          </cell>
          <cell r="B614" t="str">
            <v>Sarjeta triangular de concreto - STC 03</v>
          </cell>
          <cell r="E614" t="str">
            <v>m</v>
          </cell>
          <cell r="G614">
            <v>19.07</v>
          </cell>
          <cell r="M614">
            <v>21.27</v>
          </cell>
          <cell r="O614">
            <v>21.69</v>
          </cell>
          <cell r="Q614">
            <v>21.08</v>
          </cell>
          <cell r="S614">
            <v>21.85</v>
          </cell>
        </row>
        <row r="615">
          <cell r="A615" t="str">
            <v>2 S 04 900 04</v>
          </cell>
          <cell r="B615" t="str">
            <v>Sarjeta triangular de concreto - STC 04</v>
          </cell>
          <cell r="E615" t="str">
            <v>m</v>
          </cell>
          <cell r="G615">
            <v>15.49</v>
          </cell>
          <cell r="M615">
            <v>17.25</v>
          </cell>
          <cell r="O615">
            <v>17.600000000000001</v>
          </cell>
          <cell r="Q615">
            <v>17.100000000000001</v>
          </cell>
          <cell r="S615">
            <v>17.73</v>
          </cell>
        </row>
        <row r="616">
          <cell r="A616" t="str">
            <v>2 S 04 900 05</v>
          </cell>
          <cell r="B616" t="str">
            <v>Sarjeta triangular de concreto - STC 05</v>
          </cell>
          <cell r="E616" t="str">
            <v>m</v>
          </cell>
          <cell r="G616">
            <v>26.9</v>
          </cell>
          <cell r="M616">
            <v>29.55</v>
          </cell>
          <cell r="O616">
            <v>30.24</v>
          </cell>
          <cell r="Q616">
            <v>29.23</v>
          </cell>
          <cell r="S616">
            <v>30.52</v>
          </cell>
        </row>
        <row r="617">
          <cell r="A617" t="str">
            <v>2 S 04 900 06</v>
          </cell>
          <cell r="B617" t="str">
            <v>Sarjeta triangular de concreto - STC 06</v>
          </cell>
          <cell r="E617" t="str">
            <v>m</v>
          </cell>
          <cell r="G617">
            <v>18.13</v>
          </cell>
          <cell r="M617">
            <v>19.98</v>
          </cell>
          <cell r="O617">
            <v>20.420000000000002</v>
          </cell>
          <cell r="Q617">
            <v>19.78</v>
          </cell>
          <cell r="S617">
            <v>20.6</v>
          </cell>
        </row>
        <row r="618">
          <cell r="A618" t="str">
            <v>2 S 04 900 07</v>
          </cell>
          <cell r="B618" t="str">
            <v>Sarjeta triangular de concreto - STC 07</v>
          </cell>
          <cell r="E618" t="str">
            <v>m</v>
          </cell>
          <cell r="G618">
            <v>15.65</v>
          </cell>
          <cell r="M618">
            <v>17.22</v>
          </cell>
          <cell r="O618">
            <v>17.61</v>
          </cell>
          <cell r="Q618">
            <v>17.059999999999999</v>
          </cell>
          <cell r="S618">
            <v>17.760000000000002</v>
          </cell>
        </row>
        <row r="619">
          <cell r="A619" t="str">
            <v>2 S 04 900 08</v>
          </cell>
          <cell r="B619" t="str">
            <v>Sarjeta triangular de concreto - STC 08</v>
          </cell>
          <cell r="E619" t="str">
            <v>m</v>
          </cell>
          <cell r="G619">
            <v>13.06</v>
          </cell>
          <cell r="M619">
            <v>14.38</v>
          </cell>
          <cell r="O619">
            <v>14.71</v>
          </cell>
          <cell r="Q619">
            <v>14.25</v>
          </cell>
          <cell r="S619">
            <v>14.83</v>
          </cell>
        </row>
        <row r="620">
          <cell r="A620" t="str">
            <v>2 S 04 900 21</v>
          </cell>
          <cell r="B620" t="str">
            <v>Sarjeta canteiro central concreto - SCC 01</v>
          </cell>
          <cell r="E620" t="str">
            <v>m</v>
          </cell>
          <cell r="G620">
            <v>19</v>
          </cell>
          <cell r="M620">
            <v>21.01</v>
          </cell>
          <cell r="O620">
            <v>21.45</v>
          </cell>
          <cell r="Q620">
            <v>20.77</v>
          </cell>
          <cell r="S620">
            <v>21.64</v>
          </cell>
        </row>
        <row r="621">
          <cell r="A621" t="str">
            <v>2 S 04 900 22</v>
          </cell>
          <cell r="B621" t="str">
            <v>Sarjeta canteiro central concreto - SCC 02</v>
          </cell>
          <cell r="E621" t="str">
            <v>m</v>
          </cell>
          <cell r="G621">
            <v>26.2</v>
          </cell>
          <cell r="M621">
            <v>29.11</v>
          </cell>
          <cell r="O621">
            <v>29.69</v>
          </cell>
          <cell r="Q621">
            <v>28.79</v>
          </cell>
          <cell r="S621">
            <v>29.95</v>
          </cell>
        </row>
        <row r="622">
          <cell r="A622" t="str">
            <v>2 S 04 900 31</v>
          </cell>
          <cell r="B622" t="str">
            <v>Sarjeta triangular de grama - STG 01</v>
          </cell>
          <cell r="E622" t="str">
            <v>m</v>
          </cell>
          <cell r="G622">
            <v>11.64</v>
          </cell>
          <cell r="M622">
            <v>13.82</v>
          </cell>
          <cell r="O622">
            <v>13.88</v>
          </cell>
          <cell r="Q622">
            <v>13.86</v>
          </cell>
          <cell r="S622">
            <v>13.86</v>
          </cell>
        </row>
        <row r="623">
          <cell r="A623" t="str">
            <v>2 S 04 900 32</v>
          </cell>
          <cell r="B623" t="str">
            <v>Sarjeta triangular de grama - STG 02</v>
          </cell>
          <cell r="E623" t="str">
            <v>m</v>
          </cell>
          <cell r="G623">
            <v>9.65</v>
          </cell>
          <cell r="M623">
            <v>11.45</v>
          </cell>
          <cell r="O623">
            <v>11.5</v>
          </cell>
          <cell r="Q623">
            <v>11.48</v>
          </cell>
          <cell r="S623">
            <v>11.48</v>
          </cell>
        </row>
        <row r="624">
          <cell r="A624" t="str">
            <v>2 S 04 900 33</v>
          </cell>
          <cell r="B624" t="str">
            <v>Sarjeta triangular de grama - STG 03</v>
          </cell>
          <cell r="E624" t="str">
            <v>m</v>
          </cell>
          <cell r="G624">
            <v>8.31</v>
          </cell>
          <cell r="M624">
            <v>9.85</v>
          </cell>
          <cell r="O624">
            <v>9.89</v>
          </cell>
          <cell r="Q624">
            <v>9.8800000000000008</v>
          </cell>
          <cell r="S624">
            <v>9.8800000000000008</v>
          </cell>
        </row>
        <row r="625">
          <cell r="A625" t="str">
            <v>2 S 04 900 34</v>
          </cell>
          <cell r="B625" t="str">
            <v>Sarjeta triangular de grama - STG 04</v>
          </cell>
          <cell r="E625" t="str">
            <v>m</v>
          </cell>
          <cell r="G625">
            <v>6.39</v>
          </cell>
          <cell r="M625">
            <v>7.55</v>
          </cell>
          <cell r="O625">
            <v>7.59</v>
          </cell>
          <cell r="Q625">
            <v>7.58</v>
          </cell>
          <cell r="S625">
            <v>7.58</v>
          </cell>
        </row>
        <row r="626">
          <cell r="A626" t="str">
            <v>2 S 04 900 41</v>
          </cell>
          <cell r="B626" t="str">
            <v>Sarjeta triangular não revestida - STT 01</v>
          </cell>
          <cell r="E626" t="str">
            <v>m</v>
          </cell>
          <cell r="G626">
            <v>6.45</v>
          </cell>
          <cell r="M626">
            <v>7.6</v>
          </cell>
          <cell r="O626">
            <v>7.66</v>
          </cell>
          <cell r="Q626">
            <v>7.64</v>
          </cell>
          <cell r="S626">
            <v>7.64</v>
          </cell>
        </row>
        <row r="627">
          <cell r="A627" t="str">
            <v>2 S 04 900 42</v>
          </cell>
          <cell r="B627" t="str">
            <v>Sarjeta triangular não revestida - STT 02</v>
          </cell>
          <cell r="E627" t="str">
            <v>m</v>
          </cell>
          <cell r="G627">
            <v>5.38</v>
          </cell>
          <cell r="M627">
            <v>6.35</v>
          </cell>
          <cell r="O627">
            <v>6.4</v>
          </cell>
          <cell r="Q627">
            <v>6.39</v>
          </cell>
          <cell r="S627">
            <v>6.39</v>
          </cell>
        </row>
        <row r="628">
          <cell r="A628" t="str">
            <v>2 S 04 900 43</v>
          </cell>
          <cell r="B628" t="str">
            <v>Sarjeta triangular não revestida - STT 03</v>
          </cell>
          <cell r="E628" t="str">
            <v>m</v>
          </cell>
          <cell r="G628">
            <v>4.58</v>
          </cell>
          <cell r="M628">
            <v>5.39</v>
          </cell>
          <cell r="O628">
            <v>5.44</v>
          </cell>
          <cell r="Q628">
            <v>5.42</v>
          </cell>
          <cell r="S628">
            <v>5.42</v>
          </cell>
        </row>
        <row r="629">
          <cell r="A629" t="str">
            <v>2 S 04 900 44</v>
          </cell>
          <cell r="B629" t="str">
            <v>Sarjeta triangular não revestida - STT 04</v>
          </cell>
          <cell r="E629" t="str">
            <v>m</v>
          </cell>
          <cell r="G629">
            <v>3.38</v>
          </cell>
          <cell r="M629">
            <v>3.94</v>
          </cell>
          <cell r="O629">
            <v>3.99</v>
          </cell>
          <cell r="Q629">
            <v>3.98</v>
          </cell>
          <cell r="S629">
            <v>3.98</v>
          </cell>
        </row>
        <row r="630">
          <cell r="A630" t="str">
            <v>2 S 04 901 01</v>
          </cell>
          <cell r="B630" t="str">
            <v>Sarjeta trapezoidal de concreto - SZC 01</v>
          </cell>
          <cell r="E630" t="str">
            <v>m</v>
          </cell>
          <cell r="G630">
            <v>26.16</v>
          </cell>
          <cell r="M630">
            <v>29.12</v>
          </cell>
          <cell r="O630">
            <v>29.78</v>
          </cell>
          <cell r="Q630">
            <v>29.04</v>
          </cell>
          <cell r="S630">
            <v>29.93</v>
          </cell>
        </row>
        <row r="631">
          <cell r="A631" t="str">
            <v>2 S 04 901 02</v>
          </cell>
          <cell r="B631" t="str">
            <v>Sarjeta trapezoidal de concreto - SZC 02</v>
          </cell>
          <cell r="E631" t="str">
            <v>m</v>
          </cell>
          <cell r="G631">
            <v>16.03</v>
          </cell>
          <cell r="M631">
            <v>17.89</v>
          </cell>
          <cell r="O631">
            <v>18.239999999999998</v>
          </cell>
          <cell r="Q631">
            <v>17.75</v>
          </cell>
          <cell r="S631">
            <v>18.37</v>
          </cell>
        </row>
        <row r="632">
          <cell r="A632" t="str">
            <v>2 S 04 901 21</v>
          </cell>
          <cell r="B632" t="str">
            <v>Sarjeta de canteiro central de concreto - SCC 03</v>
          </cell>
          <cell r="E632" t="str">
            <v>m</v>
          </cell>
          <cell r="G632">
            <v>21.05</v>
          </cell>
          <cell r="M632">
            <v>23.4</v>
          </cell>
          <cell r="O632">
            <v>23.88</v>
          </cell>
          <cell r="Q632">
            <v>23.17</v>
          </cell>
          <cell r="S632">
            <v>24.08</v>
          </cell>
        </row>
        <row r="633">
          <cell r="A633" t="str">
            <v>2 S 04 901 22</v>
          </cell>
          <cell r="B633" t="str">
            <v>Sarjeta de canteiro central de cocnreto - SCC 04</v>
          </cell>
          <cell r="E633" t="str">
            <v>m</v>
          </cell>
          <cell r="G633">
            <v>38.590000000000003</v>
          </cell>
          <cell r="M633">
            <v>42.83</v>
          </cell>
          <cell r="O633">
            <v>43.71</v>
          </cell>
          <cell r="Q633">
            <v>42.36</v>
          </cell>
          <cell r="S633">
            <v>44.09</v>
          </cell>
        </row>
        <row r="634">
          <cell r="A634" t="str">
            <v>2 S 04 901 31</v>
          </cell>
          <cell r="B634" t="str">
            <v>Sarjeta trapezoidal de grama - SZG 01</v>
          </cell>
          <cell r="E634" t="str">
            <v>m</v>
          </cell>
          <cell r="G634">
            <v>10.44</v>
          </cell>
          <cell r="M634">
            <v>12.41</v>
          </cell>
          <cell r="O634">
            <v>12.46</v>
          </cell>
          <cell r="Q634">
            <v>12.44</v>
          </cell>
          <cell r="S634">
            <v>12.44</v>
          </cell>
        </row>
        <row r="635">
          <cell r="A635" t="str">
            <v>2 S 04 901 32</v>
          </cell>
          <cell r="B635" t="str">
            <v>Sarjeta trapezoidal de grama - SZG 02</v>
          </cell>
          <cell r="E635" t="str">
            <v>m</v>
          </cell>
          <cell r="G635">
            <v>6.75</v>
          </cell>
          <cell r="M635">
            <v>7.99</v>
          </cell>
          <cell r="O635">
            <v>8.0299999999999994</v>
          </cell>
          <cell r="Q635">
            <v>8.02</v>
          </cell>
          <cell r="S635">
            <v>8.02</v>
          </cell>
        </row>
        <row r="636">
          <cell r="A636" t="str">
            <v>2 S 04 901 41</v>
          </cell>
          <cell r="B636" t="str">
            <v>Sarjeta trapezoidal não revestida - SZT 01</v>
          </cell>
          <cell r="E636" t="str">
            <v>m</v>
          </cell>
          <cell r="G636">
            <v>6.34</v>
          </cell>
          <cell r="M636">
            <v>7.5</v>
          </cell>
          <cell r="O636">
            <v>7.55</v>
          </cell>
          <cell r="Q636">
            <v>7.54</v>
          </cell>
          <cell r="S636">
            <v>7.54</v>
          </cell>
        </row>
        <row r="637">
          <cell r="A637" t="str">
            <v>2 S 04 901 42</v>
          </cell>
          <cell r="B637" t="str">
            <v>Sarjeta trapezoidal não revestida - SZT 02</v>
          </cell>
          <cell r="E637" t="str">
            <v>m</v>
          </cell>
          <cell r="G637">
            <v>3.93</v>
          </cell>
          <cell r="M637">
            <v>4.6100000000000003</v>
          </cell>
          <cell r="O637">
            <v>4.66</v>
          </cell>
          <cell r="Q637">
            <v>4.6500000000000004</v>
          </cell>
          <cell r="S637">
            <v>4.6500000000000004</v>
          </cell>
        </row>
        <row r="638">
          <cell r="A638" t="str">
            <v>2 S 04 910 01</v>
          </cell>
          <cell r="B638" t="str">
            <v>Meio fio de concreto - MFC 01</v>
          </cell>
          <cell r="E638" t="str">
            <v>m</v>
          </cell>
          <cell r="G638">
            <v>34.21</v>
          </cell>
          <cell r="M638">
            <v>37.880000000000003</v>
          </cell>
          <cell r="O638">
            <v>38.630000000000003</v>
          </cell>
          <cell r="Q638">
            <v>37.479999999999997</v>
          </cell>
          <cell r="S638">
            <v>39.04</v>
          </cell>
        </row>
        <row r="639">
          <cell r="A639" t="str">
            <v>2 S 04 910 02</v>
          </cell>
          <cell r="B639" t="str">
            <v>Meio fio de concreto - MFC 02</v>
          </cell>
          <cell r="E639" t="str">
            <v>m</v>
          </cell>
          <cell r="G639">
            <v>27.19</v>
          </cell>
          <cell r="M639">
            <v>30.16</v>
          </cell>
          <cell r="O639">
            <v>30.75</v>
          </cell>
          <cell r="Q639">
            <v>29.84</v>
          </cell>
          <cell r="S639">
            <v>31.09</v>
          </cell>
        </row>
        <row r="640">
          <cell r="A640" t="str">
            <v>2 S 04 910 03</v>
          </cell>
          <cell r="B640" t="str">
            <v>Meio fio de concreto - MFC 03</v>
          </cell>
          <cell r="E640" t="str">
            <v>m</v>
          </cell>
          <cell r="G640">
            <v>15.95</v>
          </cell>
          <cell r="M640">
            <v>17.72</v>
          </cell>
          <cell r="O640">
            <v>18.04</v>
          </cell>
          <cell r="Q640">
            <v>17.55</v>
          </cell>
          <cell r="S640">
            <v>18.23</v>
          </cell>
        </row>
        <row r="641">
          <cell r="A641" t="str">
            <v>2 S 04 910 04</v>
          </cell>
          <cell r="B641" t="str">
            <v>Meio fio de concreto - MFC 04</v>
          </cell>
          <cell r="E641" t="str">
            <v>m</v>
          </cell>
          <cell r="G641">
            <v>11.19</v>
          </cell>
          <cell r="M641">
            <v>12.46</v>
          </cell>
          <cell r="O641">
            <v>12.69</v>
          </cell>
          <cell r="Q641">
            <v>12.35</v>
          </cell>
          <cell r="S641">
            <v>12.83</v>
          </cell>
        </row>
        <row r="642">
          <cell r="A642" t="str">
            <v>2 S 04 910 05</v>
          </cell>
          <cell r="B642" t="str">
            <v>Meio fio de concreto - MFC 05</v>
          </cell>
          <cell r="E642" t="str">
            <v>m</v>
          </cell>
          <cell r="G642">
            <v>15.64</v>
          </cell>
          <cell r="M642">
            <v>17.420000000000002</v>
          </cell>
          <cell r="O642">
            <v>17.72</v>
          </cell>
          <cell r="Q642">
            <v>17.27</v>
          </cell>
          <cell r="S642">
            <v>17.89</v>
          </cell>
        </row>
        <row r="643">
          <cell r="A643" t="str">
            <v>2 S 04 910 06</v>
          </cell>
          <cell r="B643" t="str">
            <v>Meio fio de concreto - MFC 06</v>
          </cell>
          <cell r="E643" t="str">
            <v>m</v>
          </cell>
          <cell r="G643">
            <v>9.75</v>
          </cell>
          <cell r="M643">
            <v>10.89</v>
          </cell>
          <cell r="O643">
            <v>11.07</v>
          </cell>
          <cell r="Q643">
            <v>10.8</v>
          </cell>
          <cell r="S643">
            <v>11.18</v>
          </cell>
        </row>
        <row r="644">
          <cell r="A644" t="str">
            <v>2 S 04 910 07</v>
          </cell>
          <cell r="B644" t="str">
            <v>Meio fio de concreto - MFC 07</v>
          </cell>
          <cell r="E644" t="str">
            <v>m</v>
          </cell>
          <cell r="G644">
            <v>15.4</v>
          </cell>
          <cell r="M644">
            <v>17.12</v>
          </cell>
          <cell r="O644">
            <v>17.420000000000002</v>
          </cell>
          <cell r="Q644">
            <v>16.96</v>
          </cell>
          <cell r="S644">
            <v>17.600000000000001</v>
          </cell>
        </row>
        <row r="645">
          <cell r="A645" t="str">
            <v>2 S 04 910 08</v>
          </cell>
          <cell r="B645" t="str">
            <v>Meio fio de concreto - MFC 08</v>
          </cell>
          <cell r="E645" t="str">
            <v>m</v>
          </cell>
          <cell r="G645">
            <v>25.94</v>
          </cell>
          <cell r="M645">
            <v>28.71</v>
          </cell>
          <cell r="O645">
            <v>29.27</v>
          </cell>
          <cell r="Q645">
            <v>28.4</v>
          </cell>
          <cell r="S645">
            <v>29.57</v>
          </cell>
        </row>
        <row r="646">
          <cell r="A646" t="str">
            <v>2 S 04 930 01</v>
          </cell>
          <cell r="B646" t="str">
            <v>Caixa coletora de sarjeta - CCS 01</v>
          </cell>
          <cell r="E646" t="str">
            <v>und</v>
          </cell>
          <cell r="G646">
            <v>806.61</v>
          </cell>
          <cell r="M646">
            <v>897.18</v>
          </cell>
          <cell r="O646">
            <v>909.9</v>
          </cell>
          <cell r="Q646">
            <v>891.81</v>
          </cell>
          <cell r="S646">
            <v>917.04</v>
          </cell>
        </row>
        <row r="647">
          <cell r="A647" t="str">
            <v>2 S 04 930 02</v>
          </cell>
          <cell r="B647" t="str">
            <v>Caixa coletora de sarjeta - CCS 02</v>
          </cell>
          <cell r="E647" t="str">
            <v>und</v>
          </cell>
          <cell r="G647">
            <v>785.39</v>
          </cell>
          <cell r="M647">
            <v>873.99</v>
          </cell>
          <cell r="O647">
            <v>886.15</v>
          </cell>
          <cell r="Q647">
            <v>868.96</v>
          </cell>
          <cell r="S647">
            <v>893.02</v>
          </cell>
        </row>
        <row r="648">
          <cell r="A648" t="str">
            <v>2 S 04 930 03</v>
          </cell>
          <cell r="B648" t="str">
            <v>Caixa coletora de sarjeta - CCS 03</v>
          </cell>
          <cell r="E648" t="str">
            <v>und</v>
          </cell>
          <cell r="G648">
            <v>764.18</v>
          </cell>
          <cell r="M648">
            <v>850.8</v>
          </cell>
          <cell r="O648">
            <v>862.39</v>
          </cell>
          <cell r="Q648">
            <v>846.11</v>
          </cell>
          <cell r="S648">
            <v>869</v>
          </cell>
        </row>
        <row r="649">
          <cell r="A649" t="str">
            <v>2 S 04 930 04</v>
          </cell>
          <cell r="B649" t="str">
            <v>Caixa coletora de sarjeta - CCS 04</v>
          </cell>
          <cell r="E649" t="str">
            <v>und</v>
          </cell>
          <cell r="G649">
            <v>742.06</v>
          </cell>
          <cell r="M649">
            <v>826.53</v>
          </cell>
          <cell r="O649">
            <v>837.56</v>
          </cell>
          <cell r="Q649">
            <v>822.17</v>
          </cell>
          <cell r="S649">
            <v>843.91</v>
          </cell>
        </row>
        <row r="650">
          <cell r="A650" t="str">
            <v>2 S 04 930 05</v>
          </cell>
          <cell r="B650" t="str">
            <v>Caixa coletora de sarjeta - CCS 05</v>
          </cell>
          <cell r="E650" t="str">
            <v>und</v>
          </cell>
          <cell r="G650">
            <v>1013.22</v>
          </cell>
          <cell r="M650">
            <v>1127.2</v>
          </cell>
          <cell r="O650">
            <v>1143.0899999999999</v>
          </cell>
          <cell r="Q650">
            <v>1120.5</v>
          </cell>
          <cell r="S650">
            <v>1152.03</v>
          </cell>
        </row>
        <row r="651">
          <cell r="A651" t="str">
            <v>2 S 04 930 06</v>
          </cell>
          <cell r="B651" t="str">
            <v>Caixa coletora de sarjeta - CCS 06</v>
          </cell>
          <cell r="E651" t="str">
            <v>und</v>
          </cell>
          <cell r="G651">
            <v>991.1</v>
          </cell>
          <cell r="M651">
            <v>1102.93</v>
          </cell>
          <cell r="O651">
            <v>1118.26</v>
          </cell>
          <cell r="Q651">
            <v>1096.57</v>
          </cell>
          <cell r="S651">
            <v>1126.93</v>
          </cell>
        </row>
        <row r="652">
          <cell r="A652" t="str">
            <v>2 S 04 930 07</v>
          </cell>
          <cell r="B652" t="str">
            <v>Caixa coletora de sarjeta - CCS 07</v>
          </cell>
          <cell r="E652" t="str">
            <v>und</v>
          </cell>
          <cell r="G652">
            <v>968.98</v>
          </cell>
          <cell r="M652">
            <v>1078.6500000000001</v>
          </cell>
          <cell r="O652">
            <v>1093.43</v>
          </cell>
          <cell r="Q652">
            <v>1072.6400000000001</v>
          </cell>
          <cell r="S652">
            <v>1101.8399999999999</v>
          </cell>
        </row>
        <row r="653">
          <cell r="A653" t="str">
            <v>2 S 04 930 08</v>
          </cell>
          <cell r="B653" t="str">
            <v>Caixa coletora de sarjeta - CCS 08</v>
          </cell>
          <cell r="E653" t="str">
            <v>und</v>
          </cell>
          <cell r="G653">
            <v>947.77</v>
          </cell>
          <cell r="M653">
            <v>1055.46</v>
          </cell>
          <cell r="O653">
            <v>1069.67</v>
          </cell>
          <cell r="Q653">
            <v>1049.78</v>
          </cell>
          <cell r="S653">
            <v>1077.82</v>
          </cell>
        </row>
        <row r="654">
          <cell r="A654" t="str">
            <v>2 S 04 930 09</v>
          </cell>
          <cell r="B654" t="str">
            <v>Caixa coletora de sarjeta - CCS 09</v>
          </cell>
          <cell r="E654" t="str">
            <v>und</v>
          </cell>
          <cell r="G654">
            <v>1218.93</v>
          </cell>
          <cell r="M654">
            <v>1356.13</v>
          </cell>
          <cell r="O654">
            <v>1375.21</v>
          </cell>
          <cell r="Q654">
            <v>1348.12</v>
          </cell>
          <cell r="S654">
            <v>1385.95</v>
          </cell>
        </row>
        <row r="655">
          <cell r="A655" t="str">
            <v>2 S 04 930 10</v>
          </cell>
          <cell r="B655" t="str">
            <v>Caixa coletora de sarjeta - CCS 10</v>
          </cell>
          <cell r="E655" t="str">
            <v>und</v>
          </cell>
          <cell r="G655">
            <v>1196.81</v>
          </cell>
          <cell r="M655">
            <v>1331.86</v>
          </cell>
          <cell r="O655">
            <v>1350.38</v>
          </cell>
          <cell r="Q655">
            <v>1324.18</v>
          </cell>
          <cell r="S655">
            <v>1360.85</v>
          </cell>
        </row>
        <row r="656">
          <cell r="A656" t="str">
            <v>2 S 04 930 11</v>
          </cell>
          <cell r="B656" t="str">
            <v>Caixa coletora de sarjeta - CCS 11</v>
          </cell>
          <cell r="E656" t="str">
            <v>und</v>
          </cell>
          <cell r="G656">
            <v>1174.69</v>
          </cell>
          <cell r="M656">
            <v>1307.5899999999999</v>
          </cell>
          <cell r="O656">
            <v>1325.54</v>
          </cell>
          <cell r="Q656">
            <v>1300.25</v>
          </cell>
          <cell r="S656">
            <v>1335.75</v>
          </cell>
        </row>
        <row r="657">
          <cell r="A657" t="str">
            <v>2 S 04 930 12</v>
          </cell>
          <cell r="B657" t="str">
            <v>Caixa coletora de sarjeta - CCS 12</v>
          </cell>
          <cell r="E657" t="str">
            <v>und</v>
          </cell>
          <cell r="G657">
            <v>1152.58</v>
          </cell>
          <cell r="M657">
            <v>1283.32</v>
          </cell>
          <cell r="O657">
            <v>1300.71</v>
          </cell>
          <cell r="Q657">
            <v>1276.32</v>
          </cell>
          <cell r="S657">
            <v>1310.6500000000001</v>
          </cell>
        </row>
        <row r="658">
          <cell r="A658" t="str">
            <v>2 S 04 930 13</v>
          </cell>
          <cell r="B658" t="str">
            <v>Caixa coletora de sarjeta - CCS 13</v>
          </cell>
          <cell r="E658" t="str">
            <v>und</v>
          </cell>
          <cell r="G658">
            <v>1420.13</v>
          </cell>
          <cell r="M658">
            <v>1579.66</v>
          </cell>
          <cell r="O658">
            <v>1601.92</v>
          </cell>
          <cell r="Q658">
            <v>1570.32</v>
          </cell>
          <cell r="S658">
            <v>1614.46</v>
          </cell>
        </row>
        <row r="659">
          <cell r="A659" t="str">
            <v>2 S 04 930 14</v>
          </cell>
          <cell r="B659" t="str">
            <v>Caixa coletora de sarjeta - CCS14</v>
          </cell>
          <cell r="E659" t="str">
            <v>und</v>
          </cell>
          <cell r="G659">
            <v>1398.01</v>
          </cell>
          <cell r="M659">
            <v>1555.39</v>
          </cell>
          <cell r="O659">
            <v>1577.09</v>
          </cell>
          <cell r="Q659">
            <v>1546.39</v>
          </cell>
          <cell r="S659">
            <v>1589.36</v>
          </cell>
        </row>
        <row r="660">
          <cell r="A660" t="str">
            <v>2 S 04 930 15</v>
          </cell>
          <cell r="B660" t="str">
            <v>Caixa coletora de sarjeta - CCS 15</v>
          </cell>
          <cell r="E660" t="str">
            <v>und</v>
          </cell>
          <cell r="G660">
            <v>1375.9</v>
          </cell>
          <cell r="M660">
            <v>1531.12</v>
          </cell>
          <cell r="O660">
            <v>1552.25</v>
          </cell>
          <cell r="Q660">
            <v>1522.46</v>
          </cell>
          <cell r="S660">
            <v>1564.26</v>
          </cell>
        </row>
        <row r="661">
          <cell r="A661" t="str">
            <v>2 S 04 930 16</v>
          </cell>
          <cell r="B661" t="str">
            <v>Caixa coletora de sarjeta - CCS 16</v>
          </cell>
          <cell r="E661" t="str">
            <v>und</v>
          </cell>
          <cell r="G661">
            <v>1353.78</v>
          </cell>
          <cell r="M661">
            <v>1506.84</v>
          </cell>
          <cell r="O661">
            <v>1527.42</v>
          </cell>
          <cell r="Q661">
            <v>1498.52</v>
          </cell>
          <cell r="S661">
            <v>1539.16</v>
          </cell>
        </row>
        <row r="662">
          <cell r="A662" t="str">
            <v>2 S 04 930 17</v>
          </cell>
          <cell r="B662" t="str">
            <v>Caixa coletora de sarjeta - CCS 17</v>
          </cell>
          <cell r="E662" t="str">
            <v>und</v>
          </cell>
          <cell r="G662">
            <v>1625.84</v>
          </cell>
          <cell r="M662">
            <v>1808.59</v>
          </cell>
          <cell r="O662">
            <v>1834.04</v>
          </cell>
          <cell r="Q662">
            <v>1797.94</v>
          </cell>
          <cell r="S662">
            <v>1848.37</v>
          </cell>
        </row>
        <row r="663">
          <cell r="A663" t="str">
            <v>2 S 04 930 18</v>
          </cell>
          <cell r="B663" t="str">
            <v>Caixa coletora de sarjeta - CCS 18</v>
          </cell>
          <cell r="E663" t="str">
            <v>und</v>
          </cell>
          <cell r="G663">
            <v>1603.72</v>
          </cell>
          <cell r="M663">
            <v>1784.32</v>
          </cell>
          <cell r="O663">
            <v>1809.2</v>
          </cell>
          <cell r="Q663">
            <v>1774</v>
          </cell>
          <cell r="S663">
            <v>1823.27</v>
          </cell>
        </row>
        <row r="664">
          <cell r="A664" t="str">
            <v>2 S 04 930 19</v>
          </cell>
          <cell r="B664" t="str">
            <v>Caixa coletora de sarjeta - CCS 19</v>
          </cell>
          <cell r="E664" t="str">
            <v>und</v>
          </cell>
          <cell r="G664">
            <v>1581.61</v>
          </cell>
          <cell r="M664">
            <v>1760.05</v>
          </cell>
          <cell r="O664">
            <v>1784.37</v>
          </cell>
          <cell r="Q664">
            <v>1750.07</v>
          </cell>
          <cell r="S664">
            <v>1798.18</v>
          </cell>
        </row>
        <row r="665">
          <cell r="A665" t="str">
            <v>2 S 04 930 20</v>
          </cell>
          <cell r="B665" t="str">
            <v>Caixa coletora de sarjeta - CCS 20</v>
          </cell>
          <cell r="E665" t="str">
            <v>und</v>
          </cell>
          <cell r="G665">
            <v>1559.49</v>
          </cell>
          <cell r="M665">
            <v>1735.78</v>
          </cell>
          <cell r="O665">
            <v>1759.53</v>
          </cell>
          <cell r="Q665">
            <v>1726.14</v>
          </cell>
          <cell r="S665">
            <v>1773.08</v>
          </cell>
        </row>
        <row r="666">
          <cell r="A666" t="str">
            <v>2 S 04 931 01</v>
          </cell>
          <cell r="B666" t="str">
            <v>Caixa coletora de talvegue - CCT 01</v>
          </cell>
          <cell r="E666" t="str">
            <v>und</v>
          </cell>
          <cell r="G666">
            <v>821.14</v>
          </cell>
          <cell r="M666">
            <v>913.26</v>
          </cell>
          <cell r="O666">
            <v>926.31</v>
          </cell>
          <cell r="Q666">
            <v>907.68</v>
          </cell>
          <cell r="S666">
            <v>933.61</v>
          </cell>
        </row>
        <row r="667">
          <cell r="A667" t="str">
            <v>2 S 04 931 02</v>
          </cell>
          <cell r="B667" t="str">
            <v>Caixa coletora de talvegue - CCT 02</v>
          </cell>
          <cell r="E667" t="str">
            <v>und</v>
          </cell>
          <cell r="G667">
            <v>799.02</v>
          </cell>
          <cell r="M667">
            <v>888.99</v>
          </cell>
          <cell r="O667">
            <v>901.48</v>
          </cell>
          <cell r="Q667">
            <v>883.75</v>
          </cell>
          <cell r="S667">
            <v>908.51</v>
          </cell>
        </row>
        <row r="668">
          <cell r="A668" t="str">
            <v>2 S 04 931 03</v>
          </cell>
          <cell r="B668" t="str">
            <v>Caixa coletora de talvegue - CCT 03</v>
          </cell>
          <cell r="E668" t="str">
            <v>und</v>
          </cell>
          <cell r="G668">
            <v>779.03</v>
          </cell>
          <cell r="M668">
            <v>867.04</v>
          </cell>
          <cell r="O668">
            <v>879.02</v>
          </cell>
          <cell r="Q668">
            <v>862.1</v>
          </cell>
          <cell r="S668">
            <v>885.82</v>
          </cell>
        </row>
        <row r="669">
          <cell r="A669" t="str">
            <v>2 S 04 931 04</v>
          </cell>
          <cell r="B669" t="str">
            <v>Caixa coletora de talvegue - CCT 04</v>
          </cell>
          <cell r="E669" t="str">
            <v>und</v>
          </cell>
          <cell r="G669">
            <v>754.79</v>
          </cell>
          <cell r="M669">
            <v>840.45</v>
          </cell>
          <cell r="O669">
            <v>851.81</v>
          </cell>
          <cell r="Q669">
            <v>835.88</v>
          </cell>
          <cell r="S669">
            <v>858.32</v>
          </cell>
        </row>
        <row r="670">
          <cell r="A670" t="str">
            <v>2 S 04 931 05</v>
          </cell>
          <cell r="B670" t="str">
            <v>Caixa coletora de talvegue - CCT 05</v>
          </cell>
          <cell r="E670" t="str">
            <v>und</v>
          </cell>
          <cell r="G670">
            <v>1025.95</v>
          </cell>
          <cell r="M670">
            <v>1141.1099999999999</v>
          </cell>
          <cell r="O670">
            <v>1157.3499999999999</v>
          </cell>
          <cell r="Q670">
            <v>1134.21</v>
          </cell>
          <cell r="S670">
            <v>1166.44</v>
          </cell>
        </row>
        <row r="671">
          <cell r="A671" t="str">
            <v>2 S 04 931 06</v>
          </cell>
          <cell r="B671" t="str">
            <v>Caixa coletora de talvegue - CCT 06</v>
          </cell>
          <cell r="E671" t="str">
            <v>und</v>
          </cell>
          <cell r="G671">
            <v>1004.73</v>
          </cell>
          <cell r="M671">
            <v>1117.92</v>
          </cell>
          <cell r="O671">
            <v>1133.5899999999999</v>
          </cell>
          <cell r="Q671">
            <v>1111.3599999999999</v>
          </cell>
          <cell r="S671">
            <v>1142.43</v>
          </cell>
        </row>
        <row r="672">
          <cell r="A672" t="str">
            <v>2 S 04 931 07</v>
          </cell>
          <cell r="B672" t="str">
            <v>Caixa coletora de talvegue - CCT 07</v>
          </cell>
          <cell r="E672" t="str">
            <v>und</v>
          </cell>
          <cell r="G672">
            <v>984.74</v>
          </cell>
          <cell r="M672">
            <v>1095.97</v>
          </cell>
          <cell r="O672">
            <v>1111.1400000000001</v>
          </cell>
          <cell r="Q672">
            <v>1089.71</v>
          </cell>
          <cell r="S672">
            <v>1119.73</v>
          </cell>
        </row>
        <row r="673">
          <cell r="A673" t="str">
            <v>2 S 04 931 08</v>
          </cell>
          <cell r="B673" t="str">
            <v>Caixa coletora de talvegue - CCT 08</v>
          </cell>
          <cell r="E673" t="str">
            <v>und</v>
          </cell>
          <cell r="G673">
            <v>1048.06</v>
          </cell>
          <cell r="M673">
            <v>1165.3800000000001</v>
          </cell>
          <cell r="O673">
            <v>1182.18</v>
          </cell>
          <cell r="Q673">
            <v>1158.1500000000001</v>
          </cell>
          <cell r="S673">
            <v>1191.54</v>
          </cell>
        </row>
        <row r="674">
          <cell r="A674" t="str">
            <v>2 S 04 931 09</v>
          </cell>
          <cell r="B674" t="str">
            <v>Caixa coletora de talvegue - CCT 09</v>
          </cell>
          <cell r="E674" t="str">
            <v>und</v>
          </cell>
          <cell r="G674">
            <v>1231.6500000000001</v>
          </cell>
          <cell r="M674">
            <v>1370.04</v>
          </cell>
          <cell r="O674">
            <v>1389.46</v>
          </cell>
          <cell r="Q674">
            <v>1361.83</v>
          </cell>
          <cell r="S674">
            <v>1400.36</v>
          </cell>
        </row>
        <row r="675">
          <cell r="A675" t="str">
            <v>2 S 04 931 10</v>
          </cell>
          <cell r="B675" t="str">
            <v>Caixa coletora de talvegue - CCT 10</v>
          </cell>
          <cell r="E675" t="str">
            <v>und</v>
          </cell>
          <cell r="G675">
            <v>1210.44</v>
          </cell>
          <cell r="M675">
            <v>1346.85</v>
          </cell>
          <cell r="O675">
            <v>1365.71</v>
          </cell>
          <cell r="Q675">
            <v>1338.97</v>
          </cell>
          <cell r="S675">
            <v>1376.34</v>
          </cell>
        </row>
        <row r="676">
          <cell r="A676" t="str">
            <v>2 S 04 931 11</v>
          </cell>
          <cell r="B676" t="str">
            <v>Caixa coletora de talvegue - CCT 11</v>
          </cell>
          <cell r="E676" t="str">
            <v>und</v>
          </cell>
          <cell r="G676">
            <v>1190.45</v>
          </cell>
          <cell r="M676">
            <v>1324.9</v>
          </cell>
          <cell r="O676">
            <v>1343.25</v>
          </cell>
          <cell r="Q676">
            <v>1317.33</v>
          </cell>
          <cell r="S676">
            <v>1353.64</v>
          </cell>
        </row>
        <row r="677">
          <cell r="A677" t="str">
            <v>2 S 04 931 12</v>
          </cell>
          <cell r="B677" t="str">
            <v>Caixa coletora de talvegue - CCT 12</v>
          </cell>
          <cell r="E677" t="str">
            <v>und</v>
          </cell>
          <cell r="G677">
            <v>1166.21</v>
          </cell>
          <cell r="M677">
            <v>1298.31</v>
          </cell>
          <cell r="O677">
            <v>1316.04</v>
          </cell>
          <cell r="Q677">
            <v>1291.1099999999999</v>
          </cell>
          <cell r="S677">
            <v>1326.15</v>
          </cell>
        </row>
        <row r="678">
          <cell r="A678" t="str">
            <v>2 S 04 931 13</v>
          </cell>
          <cell r="B678" t="str">
            <v>Caixa coletora de talvegue - CCT 13</v>
          </cell>
          <cell r="E678" t="str">
            <v>und</v>
          </cell>
          <cell r="G678">
            <v>1432.86</v>
          </cell>
          <cell r="M678">
            <v>1593.57</v>
          </cell>
          <cell r="O678">
            <v>1616.17</v>
          </cell>
          <cell r="Q678">
            <v>1584.03</v>
          </cell>
          <cell r="S678">
            <v>1628.87</v>
          </cell>
        </row>
        <row r="679">
          <cell r="A679" t="str">
            <v>2 S 04 931 14</v>
          </cell>
          <cell r="B679" t="str">
            <v>Caixa coletora de talvegue - CCT 14</v>
          </cell>
          <cell r="E679" t="str">
            <v>und</v>
          </cell>
          <cell r="G679">
            <v>1410.74</v>
          </cell>
          <cell r="M679">
            <v>1569.3</v>
          </cell>
          <cell r="O679">
            <v>1591.34</v>
          </cell>
          <cell r="Q679">
            <v>1560.1</v>
          </cell>
          <cell r="S679">
            <v>1603.77</v>
          </cell>
        </row>
        <row r="680">
          <cell r="A680" t="str">
            <v>2 S 04 931 15</v>
          </cell>
          <cell r="B680" t="str">
            <v>Caixa coletora de talvegue - CCT 15</v>
          </cell>
          <cell r="E680" t="str">
            <v>und</v>
          </cell>
          <cell r="G680">
            <v>1391.65</v>
          </cell>
          <cell r="M680">
            <v>1548.43</v>
          </cell>
          <cell r="O680">
            <v>1569.96</v>
          </cell>
          <cell r="Q680">
            <v>1539.53</v>
          </cell>
          <cell r="S680">
            <v>1582.15</v>
          </cell>
        </row>
        <row r="681">
          <cell r="A681" t="str">
            <v>2 S 04 931 16</v>
          </cell>
          <cell r="B681" t="str">
            <v>Caixa coletora de talvegue - CCT 16</v>
          </cell>
          <cell r="E681" t="str">
            <v>und</v>
          </cell>
          <cell r="G681">
            <v>1367.41</v>
          </cell>
          <cell r="M681">
            <v>1521.84</v>
          </cell>
          <cell r="O681">
            <v>1542.75</v>
          </cell>
          <cell r="Q681">
            <v>1513.32</v>
          </cell>
          <cell r="S681">
            <v>1554.66</v>
          </cell>
        </row>
        <row r="682">
          <cell r="A682" t="str">
            <v>2 S 04 931 17</v>
          </cell>
          <cell r="B682" t="str">
            <v>Caixa coletora de talvegue - CCT 17</v>
          </cell>
          <cell r="E682" t="str">
            <v>und</v>
          </cell>
          <cell r="G682">
            <v>1638.57</v>
          </cell>
          <cell r="M682">
            <v>1822.51</v>
          </cell>
          <cell r="O682">
            <v>1848.29</v>
          </cell>
          <cell r="Q682">
            <v>1811.65</v>
          </cell>
          <cell r="S682">
            <v>1862.78</v>
          </cell>
        </row>
        <row r="683">
          <cell r="A683" t="str">
            <v>2 S 04 931 18</v>
          </cell>
          <cell r="B683" t="str">
            <v>Caixa coletora de talvegue - CCT 18</v>
          </cell>
          <cell r="E683" t="str">
            <v>und</v>
          </cell>
          <cell r="G683">
            <v>1616.45</v>
          </cell>
          <cell r="M683">
            <v>1798.23</v>
          </cell>
          <cell r="O683">
            <v>1823.45</v>
          </cell>
          <cell r="Q683">
            <v>1787.71</v>
          </cell>
          <cell r="S683">
            <v>1837.68</v>
          </cell>
        </row>
        <row r="684">
          <cell r="A684" t="str">
            <v>2 S 04 931 19</v>
          </cell>
          <cell r="B684" t="str">
            <v>Caixa coletora de talvegue - CCT 19</v>
          </cell>
          <cell r="E684" t="str">
            <v>und</v>
          </cell>
          <cell r="G684">
            <v>1597.36</v>
          </cell>
          <cell r="M684">
            <v>1777.36</v>
          </cell>
          <cell r="O684">
            <v>1802.08</v>
          </cell>
          <cell r="Q684">
            <v>1767.15</v>
          </cell>
          <cell r="S684">
            <v>1816.07</v>
          </cell>
        </row>
        <row r="685">
          <cell r="A685" t="str">
            <v>2 S 04 931 20</v>
          </cell>
          <cell r="B685" t="str">
            <v>Caixa coletora de talvegue - CCT 20</v>
          </cell>
          <cell r="E685" t="str">
            <v>und</v>
          </cell>
          <cell r="G685">
            <v>1573.12</v>
          </cell>
          <cell r="M685">
            <v>1750.77</v>
          </cell>
          <cell r="O685">
            <v>1774.87</v>
          </cell>
          <cell r="Q685">
            <v>1740.93</v>
          </cell>
          <cell r="S685">
            <v>1788.57</v>
          </cell>
        </row>
        <row r="686">
          <cell r="A686" t="str">
            <v>2 S 04 940 01</v>
          </cell>
          <cell r="B686" t="str">
            <v>Descida d'água tipo rap. - calha concr. - DAR 01</v>
          </cell>
          <cell r="E686" t="str">
            <v>m</v>
          </cell>
          <cell r="G686">
            <v>89.54</v>
          </cell>
          <cell r="M686">
            <v>97.74</v>
          </cell>
          <cell r="O686">
            <v>98.8</v>
          </cell>
          <cell r="Q686">
            <v>97.11</v>
          </cell>
          <cell r="S686">
            <v>99.3</v>
          </cell>
        </row>
        <row r="687">
          <cell r="A687" t="str">
            <v>2 S 04 940 02</v>
          </cell>
          <cell r="B687" t="str">
            <v>Descida d'água tipo rap. - canal retang.- DAR 02</v>
          </cell>
          <cell r="E687" t="str">
            <v>m</v>
          </cell>
          <cell r="G687">
            <v>44.36</v>
          </cell>
          <cell r="M687">
            <v>49.51</v>
          </cell>
          <cell r="O687">
            <v>50.34</v>
          </cell>
          <cell r="Q687">
            <v>49.03</v>
          </cell>
          <cell r="S687">
            <v>50.74</v>
          </cell>
        </row>
        <row r="688">
          <cell r="A688" t="str">
            <v>2 S 04 940 03</v>
          </cell>
          <cell r="B688" t="str">
            <v>Descida d'água tipo rap. - canal retang.- DAR 03</v>
          </cell>
          <cell r="E688" t="str">
            <v>m</v>
          </cell>
          <cell r="G688">
            <v>64.510000000000005</v>
          </cell>
          <cell r="M688">
            <v>72.08</v>
          </cell>
          <cell r="O688">
            <v>73.92</v>
          </cell>
          <cell r="Q688">
            <v>72.61</v>
          </cell>
          <cell r="S688">
            <v>74.319999999999993</v>
          </cell>
        </row>
        <row r="689">
          <cell r="A689" t="str">
            <v>2 S 04 940 04</v>
          </cell>
          <cell r="B689" t="str">
            <v>Descida d'água tipo rap. - calha metálica - DAR</v>
          </cell>
          <cell r="E689" t="str">
            <v>m</v>
          </cell>
          <cell r="G689">
            <v>99.1</v>
          </cell>
          <cell r="M689">
            <v>119.12</v>
          </cell>
          <cell r="O689">
            <v>131.97999999999999</v>
          </cell>
          <cell r="Q689">
            <v>132.58000000000001</v>
          </cell>
          <cell r="S689">
            <v>132.83000000000001</v>
          </cell>
        </row>
        <row r="690">
          <cell r="A690" t="str">
            <v>2 S 04 941 01</v>
          </cell>
          <cell r="B690" t="str">
            <v>Descida d'água aterros em degraus - DAD 01</v>
          </cell>
          <cell r="E690" t="str">
            <v>m</v>
          </cell>
          <cell r="G690">
            <v>59.41</v>
          </cell>
          <cell r="M690">
            <v>66.69</v>
          </cell>
          <cell r="O690">
            <v>67.7</v>
          </cell>
          <cell r="Q690">
            <v>66.11</v>
          </cell>
          <cell r="S690">
            <v>68.19</v>
          </cell>
        </row>
        <row r="691">
          <cell r="A691" t="str">
            <v>2 S 04 941 02</v>
          </cell>
          <cell r="B691" t="str">
            <v>Descida d'água aterros em degraus - arm - DAD</v>
          </cell>
          <cell r="E691" t="str">
            <v>m</v>
          </cell>
          <cell r="G691">
            <v>84.63</v>
          </cell>
          <cell r="M691">
            <v>94.91</v>
          </cell>
          <cell r="O691">
            <v>97.2</v>
          </cell>
          <cell r="Q691">
            <v>95.62</v>
          </cell>
          <cell r="S691">
            <v>97.69</v>
          </cell>
        </row>
        <row r="692">
          <cell r="A692" t="str">
            <v>2 S 04 941 03</v>
          </cell>
          <cell r="B692" t="str">
            <v>Descida d'água aterros em degraus - DAD 03</v>
          </cell>
          <cell r="E692" t="str">
            <v>m</v>
          </cell>
          <cell r="G692">
            <v>155.47</v>
          </cell>
          <cell r="M692">
            <v>174.49</v>
          </cell>
          <cell r="O692">
            <v>177.28</v>
          </cell>
          <cell r="Q692">
            <v>172.86</v>
          </cell>
          <cell r="S692">
            <v>178.62</v>
          </cell>
        </row>
        <row r="693">
          <cell r="A693" t="str">
            <v>2 S 04 941 04</v>
          </cell>
          <cell r="B693" t="str">
            <v>Descida d'água aterros em degraus - arm - DAD</v>
          </cell>
          <cell r="E693" t="str">
            <v>m</v>
          </cell>
          <cell r="G693">
            <v>197.66</v>
          </cell>
          <cell r="M693">
            <v>220.43</v>
          </cell>
          <cell r="O693">
            <v>226.16</v>
          </cell>
          <cell r="Q693">
            <v>221.75</v>
          </cell>
          <cell r="S693">
            <v>227.5</v>
          </cell>
        </row>
        <row r="694">
          <cell r="A694" t="str">
            <v>2 S 04 941 05</v>
          </cell>
          <cell r="B694" t="str">
            <v>Descida d'água aterros em degraus - DAD 05</v>
          </cell>
          <cell r="E694" t="str">
            <v>m</v>
          </cell>
          <cell r="G694">
            <v>187.9</v>
          </cell>
          <cell r="M694">
            <v>211.03</v>
          </cell>
          <cell r="O694">
            <v>214.38</v>
          </cell>
          <cell r="Q694">
            <v>209.08</v>
          </cell>
          <cell r="S694">
            <v>215.98</v>
          </cell>
        </row>
        <row r="695">
          <cell r="A695" t="str">
            <v>2 S 04 941 06</v>
          </cell>
          <cell r="B695" t="str">
            <v>Descida d'água aterros em degraus - arm - DAD</v>
          </cell>
          <cell r="E695" t="str">
            <v>m</v>
          </cell>
          <cell r="G695">
            <v>261.95999999999998</v>
          </cell>
          <cell r="M695">
            <v>293.89</v>
          </cell>
          <cell r="O695">
            <v>301.01</v>
          </cell>
          <cell r="Q695">
            <v>295.72000000000003</v>
          </cell>
          <cell r="S695">
            <v>302.62</v>
          </cell>
        </row>
        <row r="696">
          <cell r="A696" t="str">
            <v>2 S 04 941 07</v>
          </cell>
          <cell r="B696" t="str">
            <v>Descida d'água aterros em degraus - DAD 07</v>
          </cell>
          <cell r="E696" t="str">
            <v>m</v>
          </cell>
          <cell r="G696">
            <v>221.32</v>
          </cell>
          <cell r="M696">
            <v>248.68</v>
          </cell>
          <cell r="O696">
            <v>252.6</v>
          </cell>
          <cell r="Q696">
            <v>246.39</v>
          </cell>
          <cell r="S696">
            <v>254.48</v>
          </cell>
        </row>
        <row r="697">
          <cell r="A697" t="str">
            <v>2 S 04 941 08</v>
          </cell>
          <cell r="B697" t="str">
            <v>Descida d'água aterros em degraus - arm - DAD</v>
          </cell>
          <cell r="E697" t="str">
            <v>m</v>
          </cell>
          <cell r="G697">
            <v>304.54000000000002</v>
          </cell>
          <cell r="M697">
            <v>341.79</v>
          </cell>
          <cell r="O697">
            <v>349.95</v>
          </cell>
          <cell r="Q697">
            <v>343.74</v>
          </cell>
          <cell r="S697">
            <v>351.84</v>
          </cell>
        </row>
        <row r="698">
          <cell r="A698" t="str">
            <v>2 S 04 941 09</v>
          </cell>
          <cell r="B698" t="str">
            <v>Descida d'água aterros em degraus - DAD 09</v>
          </cell>
          <cell r="E698" t="str">
            <v>m</v>
          </cell>
          <cell r="G698">
            <v>252.54</v>
          </cell>
          <cell r="M698">
            <v>283.95</v>
          </cell>
          <cell r="O698">
            <v>288.38</v>
          </cell>
          <cell r="Q698">
            <v>281.36</v>
          </cell>
          <cell r="S698">
            <v>290.52</v>
          </cell>
        </row>
        <row r="699">
          <cell r="A699" t="str">
            <v>2 S 04 941 10</v>
          </cell>
          <cell r="B699" t="str">
            <v>Descida d'água aterros em degraus - arm - DAD</v>
          </cell>
          <cell r="E699" t="str">
            <v>m</v>
          </cell>
          <cell r="G699">
            <v>346.89</v>
          </cell>
          <cell r="M699">
            <v>389.52</v>
          </cell>
          <cell r="O699">
            <v>398.76</v>
          </cell>
          <cell r="Q699">
            <v>391.73</v>
          </cell>
          <cell r="S699">
            <v>400.89</v>
          </cell>
        </row>
        <row r="700">
          <cell r="A700" t="str">
            <v>2 S 04 941 11</v>
          </cell>
          <cell r="B700" t="str">
            <v>Descida d'água aterros em degraus - DAD 11</v>
          </cell>
          <cell r="E700" t="str">
            <v>m</v>
          </cell>
          <cell r="G700">
            <v>331.9</v>
          </cell>
          <cell r="M700">
            <v>373.46</v>
          </cell>
          <cell r="O700">
            <v>379.25</v>
          </cell>
          <cell r="Q700">
            <v>370.06</v>
          </cell>
          <cell r="S700">
            <v>382.03</v>
          </cell>
        </row>
        <row r="701">
          <cell r="A701" t="str">
            <v>2 S 04 941 12</v>
          </cell>
          <cell r="B701" t="str">
            <v>Descida d'água aterros em degraus - arm - dad 12</v>
          </cell>
          <cell r="E701" t="str">
            <v>m</v>
          </cell>
          <cell r="G701">
            <v>453.41</v>
          </cell>
          <cell r="M701">
            <v>509.39</v>
          </cell>
          <cell r="O701">
            <v>521.38</v>
          </cell>
          <cell r="Q701">
            <v>512.20000000000005</v>
          </cell>
          <cell r="S701">
            <v>524.16999999999996</v>
          </cell>
        </row>
        <row r="702">
          <cell r="A702" t="str">
            <v>2 S 04 941 13</v>
          </cell>
          <cell r="B702" t="str">
            <v>Descida d'água aterros em degraus - DAD 13</v>
          </cell>
          <cell r="E702" t="str">
            <v>m</v>
          </cell>
          <cell r="G702">
            <v>311.99</v>
          </cell>
          <cell r="M702">
            <v>350.83</v>
          </cell>
          <cell r="O702">
            <v>356.33</v>
          </cell>
          <cell r="Q702">
            <v>347.6</v>
          </cell>
          <cell r="S702">
            <v>358.98</v>
          </cell>
        </row>
        <row r="703">
          <cell r="A703" t="str">
            <v>2 S 04 941 14</v>
          </cell>
          <cell r="B703" t="str">
            <v>Descida d'água aterros em degraus - arm - DAD 14</v>
          </cell>
          <cell r="E703" t="str">
            <v>m</v>
          </cell>
          <cell r="G703">
            <v>426.18</v>
          </cell>
          <cell r="M703">
            <v>478.59</v>
          </cell>
          <cell r="O703">
            <v>489.91</v>
          </cell>
          <cell r="Q703">
            <v>481.19</v>
          </cell>
          <cell r="S703">
            <v>492.56</v>
          </cell>
        </row>
        <row r="704">
          <cell r="A704" t="str">
            <v>2 S 04 941 15</v>
          </cell>
          <cell r="B704" t="str">
            <v>Descida d'água aterros em degraus - DAD 15</v>
          </cell>
          <cell r="E704" t="str">
            <v>m</v>
          </cell>
          <cell r="G704">
            <v>356.8</v>
          </cell>
          <cell r="M704">
            <v>401.49</v>
          </cell>
          <cell r="O704">
            <v>407.72</v>
          </cell>
          <cell r="Q704">
            <v>397.83</v>
          </cell>
          <cell r="S704">
            <v>410.72</v>
          </cell>
        </row>
        <row r="705">
          <cell r="A705" t="str">
            <v>2 S 04 941 16</v>
          </cell>
          <cell r="B705" t="str">
            <v>Descida d'água aterros em degraus - arm - DAD 16</v>
          </cell>
          <cell r="E705" t="str">
            <v>m</v>
          </cell>
          <cell r="G705">
            <v>486.35</v>
          </cell>
          <cell r="M705">
            <v>546.44000000000005</v>
          </cell>
          <cell r="O705">
            <v>559.28</v>
          </cell>
          <cell r="Q705">
            <v>549.39</v>
          </cell>
          <cell r="S705">
            <v>562.28</v>
          </cell>
        </row>
        <row r="706">
          <cell r="A706" t="str">
            <v>2 S 04 941 17</v>
          </cell>
          <cell r="B706" t="str">
            <v>Descida d'água aterros em degraus - DAD 17</v>
          </cell>
          <cell r="E706" t="str">
            <v>m</v>
          </cell>
          <cell r="G706">
            <v>456.27</v>
          </cell>
          <cell r="M706">
            <v>513.77</v>
          </cell>
          <cell r="O706">
            <v>521.67999999999995</v>
          </cell>
          <cell r="Q706">
            <v>509.11</v>
          </cell>
          <cell r="S706">
            <v>525.49</v>
          </cell>
        </row>
        <row r="707">
          <cell r="A707" t="str">
            <v>2 S 04 941 18</v>
          </cell>
          <cell r="B707" t="str">
            <v>Descida d'água aterros em degraus - arm - DAD 18</v>
          </cell>
          <cell r="E707" t="str">
            <v>m</v>
          </cell>
          <cell r="G707">
            <v>617.5</v>
          </cell>
          <cell r="M707">
            <v>694.14</v>
          </cell>
          <cell r="O707">
            <v>710.29</v>
          </cell>
          <cell r="Q707">
            <v>697.72</v>
          </cell>
          <cell r="S707">
            <v>714.1</v>
          </cell>
        </row>
        <row r="708">
          <cell r="A708" t="str">
            <v>2 S 04 941 31</v>
          </cell>
          <cell r="B708" t="str">
            <v>Descida d'água cortes em degraus - DCD 01</v>
          </cell>
          <cell r="E708" t="str">
            <v>m</v>
          </cell>
          <cell r="G708">
            <v>60.11</v>
          </cell>
          <cell r="M708">
            <v>67.47</v>
          </cell>
          <cell r="O708">
            <v>68.489999999999995</v>
          </cell>
          <cell r="Q708">
            <v>66.89</v>
          </cell>
          <cell r="S708">
            <v>68.989999999999995</v>
          </cell>
        </row>
        <row r="709">
          <cell r="A709" t="str">
            <v>2 S 04 941 32</v>
          </cell>
          <cell r="B709" t="str">
            <v>Descida d'água cortes em degraus - arm - DCD 02</v>
          </cell>
          <cell r="E709" t="str">
            <v>m</v>
          </cell>
          <cell r="G709">
            <v>85.42</v>
          </cell>
          <cell r="M709">
            <v>95.78</v>
          </cell>
          <cell r="O709">
            <v>98.09</v>
          </cell>
          <cell r="Q709">
            <v>96.49</v>
          </cell>
          <cell r="S709">
            <v>98.59</v>
          </cell>
        </row>
        <row r="710">
          <cell r="A710" t="str">
            <v>2 S 04 941 33</v>
          </cell>
          <cell r="B710" t="str">
            <v>Descida d'água cortes em degraus - DCD 03</v>
          </cell>
          <cell r="E710" t="str">
            <v>m</v>
          </cell>
          <cell r="G710">
            <v>94.5</v>
          </cell>
          <cell r="M710">
            <v>106.12</v>
          </cell>
          <cell r="O710">
            <v>107.74</v>
          </cell>
          <cell r="Q710">
            <v>105.19</v>
          </cell>
          <cell r="S710">
            <v>108.52</v>
          </cell>
        </row>
        <row r="711">
          <cell r="A711" t="str">
            <v>2 S 04 941 34</v>
          </cell>
          <cell r="B711" t="str">
            <v>Descida d'água cortes em degraus - arm - DCD 04</v>
          </cell>
          <cell r="E711" t="str">
            <v>m</v>
          </cell>
          <cell r="G711">
            <v>134.63</v>
          </cell>
          <cell r="M711">
            <v>151.02000000000001</v>
          </cell>
          <cell r="O711">
            <v>154.69</v>
          </cell>
          <cell r="Q711">
            <v>152.13999999999999</v>
          </cell>
          <cell r="S711">
            <v>155.47</v>
          </cell>
        </row>
        <row r="712">
          <cell r="A712" t="str">
            <v>2 S 04 942 01</v>
          </cell>
          <cell r="B712" t="str">
            <v>Entrada d'água - EDA 01</v>
          </cell>
          <cell r="E712" t="str">
            <v>und</v>
          </cell>
          <cell r="G712">
            <v>25.42</v>
          </cell>
          <cell r="M712">
            <v>27.93</v>
          </cell>
          <cell r="O712">
            <v>28.55</v>
          </cell>
          <cell r="Q712">
            <v>27.57</v>
          </cell>
          <cell r="S712">
            <v>28.85</v>
          </cell>
        </row>
        <row r="713">
          <cell r="A713" t="str">
            <v>2 S 04 942 02</v>
          </cell>
          <cell r="B713" t="str">
            <v>Entrada d'água - EDA 02</v>
          </cell>
          <cell r="E713" t="str">
            <v>und</v>
          </cell>
          <cell r="G713">
            <v>31.14</v>
          </cell>
          <cell r="M713">
            <v>34.17</v>
          </cell>
          <cell r="O713">
            <v>34.96</v>
          </cell>
          <cell r="Q713">
            <v>33.700000000000003</v>
          </cell>
          <cell r="S713">
            <v>35.33</v>
          </cell>
        </row>
        <row r="714">
          <cell r="A714" t="str">
            <v>2 S 04 950 01</v>
          </cell>
          <cell r="B714" t="str">
            <v>Dissipador de energia - DES 01</v>
          </cell>
          <cell r="E714" t="str">
            <v>und</v>
          </cell>
          <cell r="G714">
            <v>109.52</v>
          </cell>
          <cell r="M714">
            <v>122.7</v>
          </cell>
          <cell r="O714">
            <v>124.94</v>
          </cell>
          <cell r="Q714">
            <v>121.49</v>
          </cell>
          <cell r="S714">
            <v>126.17</v>
          </cell>
        </row>
        <row r="715">
          <cell r="A715" t="str">
            <v>2 S 04 950 02</v>
          </cell>
          <cell r="B715" t="str">
            <v>Dissipador de energia - DES 02</v>
          </cell>
          <cell r="E715" t="str">
            <v>und</v>
          </cell>
          <cell r="G715">
            <v>130.26</v>
          </cell>
          <cell r="M715">
            <v>145.93</v>
          </cell>
          <cell r="O715">
            <v>148.59</v>
          </cell>
          <cell r="Q715">
            <v>144.49</v>
          </cell>
          <cell r="S715">
            <v>150.05000000000001</v>
          </cell>
        </row>
        <row r="716">
          <cell r="A716" t="str">
            <v>2 S 04 950 03</v>
          </cell>
          <cell r="B716" t="str">
            <v>Dissipador de energia - DES 03</v>
          </cell>
          <cell r="E716" t="str">
            <v>und</v>
          </cell>
          <cell r="G716">
            <v>155.27000000000001</v>
          </cell>
          <cell r="M716">
            <v>173.95</v>
          </cell>
          <cell r="O716">
            <v>177.12</v>
          </cell>
          <cell r="Q716">
            <v>172.24</v>
          </cell>
          <cell r="S716">
            <v>178.87</v>
          </cell>
        </row>
        <row r="717">
          <cell r="A717" t="str">
            <v>2 S 04 950 04</v>
          </cell>
          <cell r="B717" t="str">
            <v>Dissipador de energia - DES04</v>
          </cell>
          <cell r="E717" t="str">
            <v>und</v>
          </cell>
          <cell r="G717">
            <v>189.74</v>
          </cell>
          <cell r="M717">
            <v>212.56</v>
          </cell>
          <cell r="O717">
            <v>216.44</v>
          </cell>
          <cell r="Q717">
            <v>210.46</v>
          </cell>
          <cell r="S717">
            <v>218.57</v>
          </cell>
        </row>
        <row r="718">
          <cell r="A718" t="str">
            <v>2 S 04 950 21</v>
          </cell>
          <cell r="B718" t="str">
            <v>Dissipador de energia - DEB 01</v>
          </cell>
          <cell r="E718" t="str">
            <v>und</v>
          </cell>
          <cell r="G718">
            <v>133.94999999999999</v>
          </cell>
          <cell r="M718">
            <v>149.51</v>
          </cell>
          <cell r="O718">
            <v>152.07</v>
          </cell>
          <cell r="Q718">
            <v>148.12</v>
          </cell>
          <cell r="S718">
            <v>153.38</v>
          </cell>
        </row>
        <row r="719">
          <cell r="A719" t="str">
            <v>2 S 04 950 22</v>
          </cell>
          <cell r="B719" t="str">
            <v>Dissipador de energia - DEB 02</v>
          </cell>
          <cell r="E719" t="str">
            <v>und</v>
          </cell>
          <cell r="G719">
            <v>438.54</v>
          </cell>
          <cell r="M719">
            <v>489.69</v>
          </cell>
          <cell r="O719">
            <v>498.54</v>
          </cell>
          <cell r="Q719">
            <v>484.76</v>
          </cell>
          <cell r="S719">
            <v>503.09</v>
          </cell>
        </row>
        <row r="720">
          <cell r="A720" t="str">
            <v>2 S 04 950 23</v>
          </cell>
          <cell r="B720" t="str">
            <v>Dissipador de energia - DEB 03</v>
          </cell>
          <cell r="E720" t="str">
            <v>und</v>
          </cell>
          <cell r="G720">
            <v>702.27</v>
          </cell>
          <cell r="M720">
            <v>784.07</v>
          </cell>
          <cell r="O720">
            <v>798.34</v>
          </cell>
          <cell r="Q720">
            <v>776.11</v>
          </cell>
          <cell r="S720">
            <v>805.69</v>
          </cell>
        </row>
        <row r="721">
          <cell r="A721" t="str">
            <v>2 S 04 950 24</v>
          </cell>
          <cell r="B721" t="str">
            <v>Dissipador de energia - DEB 04</v>
          </cell>
          <cell r="E721" t="str">
            <v>und</v>
          </cell>
          <cell r="G721">
            <v>1031.04</v>
          </cell>
          <cell r="M721">
            <v>1151.06</v>
          </cell>
          <cell r="O721">
            <v>1172.0999999999999</v>
          </cell>
          <cell r="Q721">
            <v>1139.32</v>
          </cell>
          <cell r="S721">
            <v>1182.95</v>
          </cell>
        </row>
        <row r="722">
          <cell r="A722" t="str">
            <v>2 S 04 950 25</v>
          </cell>
          <cell r="B722" t="str">
            <v>Dissipador de energia - DEB 05</v>
          </cell>
          <cell r="E722" t="str">
            <v>und</v>
          </cell>
          <cell r="G722">
            <v>1398.85</v>
          </cell>
          <cell r="M722">
            <v>1561.63</v>
          </cell>
          <cell r="O722">
            <v>1590.25</v>
          </cell>
          <cell r="Q722">
            <v>1545.66</v>
          </cell>
          <cell r="S722">
            <v>1605.01</v>
          </cell>
        </row>
        <row r="723">
          <cell r="A723" t="str">
            <v>2 S 04 950 26</v>
          </cell>
          <cell r="B723" t="str">
            <v>Dissipador de energia - DEB 06</v>
          </cell>
          <cell r="E723" t="str">
            <v>und</v>
          </cell>
          <cell r="G723">
            <v>2297.1799999999998</v>
          </cell>
          <cell r="M723">
            <v>2564.4899999999998</v>
          </cell>
          <cell r="O723">
            <v>2611.79</v>
          </cell>
          <cell r="Q723">
            <v>2538.0500000000002</v>
          </cell>
          <cell r="S723">
            <v>2636.21</v>
          </cell>
        </row>
        <row r="724">
          <cell r="A724" t="str">
            <v>2 S 04 950 27</v>
          </cell>
          <cell r="B724" t="str">
            <v>Dissipador de energia - DEB 07</v>
          </cell>
          <cell r="E724" t="str">
            <v>und</v>
          </cell>
          <cell r="G724">
            <v>1460.18</v>
          </cell>
          <cell r="M724">
            <v>1630.2</v>
          </cell>
          <cell r="O724">
            <v>1660.19</v>
          </cell>
          <cell r="Q724">
            <v>1613.43</v>
          </cell>
          <cell r="S724">
            <v>1675.67</v>
          </cell>
        </row>
        <row r="725">
          <cell r="A725" t="str">
            <v>2 S 04 950 28</v>
          </cell>
          <cell r="B725" t="str">
            <v>Dissipador de energia - DEB 08</v>
          </cell>
          <cell r="E725" t="str">
            <v>und</v>
          </cell>
          <cell r="G725">
            <v>1985.57</v>
          </cell>
          <cell r="M725">
            <v>2216.66</v>
          </cell>
          <cell r="O725">
            <v>2257.5500000000002</v>
          </cell>
          <cell r="Q725">
            <v>2193.79</v>
          </cell>
          <cell r="S725">
            <v>2278.66</v>
          </cell>
        </row>
        <row r="726">
          <cell r="A726" t="str">
            <v>2 S 04 950 29</v>
          </cell>
          <cell r="B726" t="str">
            <v>Dissipador de energia - DEB 09</v>
          </cell>
          <cell r="E726" t="str">
            <v>und</v>
          </cell>
          <cell r="G726">
            <v>3156.44</v>
          </cell>
          <cell r="M726">
            <v>3523.93</v>
          </cell>
          <cell r="O726">
            <v>3589.18</v>
          </cell>
          <cell r="Q726">
            <v>3487.38</v>
          </cell>
          <cell r="S726">
            <v>3622.88</v>
          </cell>
        </row>
        <row r="727">
          <cell r="A727" t="str">
            <v>2 S 04 950 30</v>
          </cell>
          <cell r="B727" t="str">
            <v>Dissipador de energia - DEB 10</v>
          </cell>
          <cell r="E727" t="str">
            <v>und</v>
          </cell>
          <cell r="G727">
            <v>1890.25</v>
          </cell>
          <cell r="M727">
            <v>2110.37</v>
          </cell>
          <cell r="O727">
            <v>2149.31</v>
          </cell>
          <cell r="Q727">
            <v>2088.58</v>
          </cell>
          <cell r="S727">
            <v>2169.42</v>
          </cell>
        </row>
        <row r="728">
          <cell r="A728" t="str">
            <v>2 S 04 950 31</v>
          </cell>
          <cell r="B728" t="str">
            <v>Dissipador de energia - DEB 11</v>
          </cell>
          <cell r="E728" t="str">
            <v>und</v>
          </cell>
          <cell r="G728">
            <v>2572.0700000000002</v>
          </cell>
          <cell r="M728">
            <v>2871.58</v>
          </cell>
          <cell r="O728">
            <v>2924.69</v>
          </cell>
          <cell r="Q728">
            <v>2841.84</v>
          </cell>
          <cell r="S728">
            <v>2952.11</v>
          </cell>
        </row>
        <row r="729">
          <cell r="A729" t="str">
            <v>2 S 04 950 32</v>
          </cell>
          <cell r="B729" t="str">
            <v>Dissipador de energia - DEB 12</v>
          </cell>
          <cell r="E729" t="str">
            <v>und</v>
          </cell>
          <cell r="G729">
            <v>4015.3</v>
          </cell>
          <cell r="M729">
            <v>4482.91</v>
          </cell>
          <cell r="O729">
            <v>4566.1099999999997</v>
          </cell>
          <cell r="Q729">
            <v>4436.26</v>
          </cell>
          <cell r="S729">
            <v>4609.09</v>
          </cell>
        </row>
        <row r="730">
          <cell r="A730" t="str">
            <v>2 S 04 950 51</v>
          </cell>
          <cell r="B730" t="str">
            <v>Dissipador de energia - DED 01</v>
          </cell>
          <cell r="E730" t="str">
            <v>und</v>
          </cell>
          <cell r="G730">
            <v>149.19</v>
          </cell>
          <cell r="M730">
            <v>166.8</v>
          </cell>
          <cell r="O730">
            <v>169.25</v>
          </cell>
          <cell r="Q730">
            <v>165.54</v>
          </cell>
          <cell r="S730">
            <v>170.51</v>
          </cell>
        </row>
        <row r="731">
          <cell r="A731" t="str">
            <v>2 S 04 960 01</v>
          </cell>
          <cell r="B731" t="str">
            <v>Boca de lobo simples grelha concr. - BLS 01</v>
          </cell>
          <cell r="E731" t="str">
            <v>und</v>
          </cell>
          <cell r="G731">
            <v>266.39</v>
          </cell>
          <cell r="M731">
            <v>309.48</v>
          </cell>
          <cell r="O731">
            <v>313.18</v>
          </cell>
          <cell r="Q731">
            <v>309.02</v>
          </cell>
          <cell r="S731">
            <v>314.64999999999998</v>
          </cell>
        </row>
        <row r="732">
          <cell r="A732" t="str">
            <v>2 S 04 960 02</v>
          </cell>
          <cell r="B732" t="str">
            <v>Boca de lobo simples grelha concr. - BLS 02</v>
          </cell>
          <cell r="E732" t="str">
            <v>und</v>
          </cell>
          <cell r="G732">
            <v>329.01</v>
          </cell>
          <cell r="M732">
            <v>385.68</v>
          </cell>
          <cell r="O732">
            <v>389.8</v>
          </cell>
          <cell r="Q732">
            <v>384.99</v>
          </cell>
          <cell r="S732">
            <v>391.44</v>
          </cell>
        </row>
        <row r="733">
          <cell r="A733" t="str">
            <v>2 S 04 960 03</v>
          </cell>
          <cell r="B733" t="str">
            <v>Boca de lobo simples grelha concr. - BLS 03</v>
          </cell>
          <cell r="E733" t="str">
            <v>und</v>
          </cell>
          <cell r="G733">
            <v>391.72</v>
          </cell>
          <cell r="M733">
            <v>461.98</v>
          </cell>
          <cell r="O733">
            <v>466.53</v>
          </cell>
          <cell r="Q733">
            <v>461.06</v>
          </cell>
          <cell r="S733">
            <v>468.34</v>
          </cell>
        </row>
        <row r="734">
          <cell r="A734" t="str">
            <v>2 S 04 960 04</v>
          </cell>
          <cell r="B734" t="str">
            <v>Boca de lobo simples grelha concr. - BLS 04</v>
          </cell>
          <cell r="E734" t="str">
            <v>und</v>
          </cell>
          <cell r="G734">
            <v>442.58</v>
          </cell>
          <cell r="M734">
            <v>525.03</v>
          </cell>
          <cell r="O734">
            <v>529.41</v>
          </cell>
          <cell r="Q734">
            <v>523.29</v>
          </cell>
          <cell r="S734">
            <v>531.39</v>
          </cell>
        </row>
        <row r="735">
          <cell r="A735" t="str">
            <v>2 S 04 960 05</v>
          </cell>
          <cell r="B735" t="str">
            <v>Boca de lobo simples grelha concr. - BLS 05</v>
          </cell>
          <cell r="E735" t="str">
            <v>und</v>
          </cell>
          <cell r="G735">
            <v>513.99</v>
          </cell>
          <cell r="M735">
            <v>611.13</v>
          </cell>
          <cell r="O735">
            <v>616.46</v>
          </cell>
          <cell r="Q735">
            <v>609.80999999999995</v>
          </cell>
          <cell r="S735">
            <v>618.58000000000004</v>
          </cell>
        </row>
        <row r="736">
          <cell r="A736" t="str">
            <v>2 S 04 960 06</v>
          </cell>
          <cell r="B736" t="str">
            <v>Boca de lobo simples grelha concr. - BLS 06</v>
          </cell>
          <cell r="E736" t="str">
            <v>und</v>
          </cell>
          <cell r="G736">
            <v>576.61</v>
          </cell>
          <cell r="M736">
            <v>687.33</v>
          </cell>
          <cell r="O736">
            <v>693.08</v>
          </cell>
          <cell r="Q736">
            <v>685.78</v>
          </cell>
          <cell r="S736">
            <v>695.38</v>
          </cell>
        </row>
        <row r="737">
          <cell r="A737" t="str">
            <v>2 S 04 960 07</v>
          </cell>
          <cell r="B737" t="str">
            <v>Boca de lobo simples grelha concr. - BLS 07</v>
          </cell>
          <cell r="E737" t="str">
            <v>und</v>
          </cell>
          <cell r="G737">
            <v>639.30999999999995</v>
          </cell>
          <cell r="M737">
            <v>763.63</v>
          </cell>
          <cell r="O737">
            <v>769.81</v>
          </cell>
          <cell r="Q737">
            <v>761.86</v>
          </cell>
          <cell r="S737">
            <v>772.28</v>
          </cell>
        </row>
        <row r="738">
          <cell r="A738" t="str">
            <v>2 S 04 961 01</v>
          </cell>
          <cell r="B738" t="str">
            <v>Boca de lobo dupla com grelha de concreto - BLD 01</v>
          </cell>
          <cell r="E738" t="str">
            <v>und</v>
          </cell>
          <cell r="G738">
            <v>515.27</v>
          </cell>
          <cell r="M738">
            <v>595.47</v>
          </cell>
          <cell r="O738">
            <v>603.79999999999995</v>
          </cell>
          <cell r="Q738">
            <v>596.32000000000005</v>
          </cell>
          <cell r="S738">
            <v>606.53</v>
          </cell>
        </row>
        <row r="739">
          <cell r="A739" t="str">
            <v>2 S 04 961 02</v>
          </cell>
          <cell r="B739" t="str">
            <v>Boca de lobo dupla com grelha de concreto - BLD 02</v>
          </cell>
          <cell r="E739" t="str">
            <v>und</v>
          </cell>
          <cell r="G739">
            <v>618.04999999999995</v>
          </cell>
          <cell r="M739">
            <v>720.51</v>
          </cell>
          <cell r="O739">
            <v>729.55</v>
          </cell>
          <cell r="Q739">
            <v>721</v>
          </cell>
          <cell r="S739">
            <v>732.57</v>
          </cell>
        </row>
        <row r="740">
          <cell r="A740" t="str">
            <v>2 S 04 961 03</v>
          </cell>
          <cell r="B740" t="str">
            <v>Boca de lobo dupla com grelha de concreto - BLD 03</v>
          </cell>
          <cell r="E740" t="str">
            <v>und</v>
          </cell>
          <cell r="G740">
            <v>723.89</v>
          </cell>
          <cell r="M740">
            <v>848.91</v>
          </cell>
          <cell r="O740">
            <v>858.72</v>
          </cell>
          <cell r="Q740">
            <v>848.97</v>
          </cell>
          <cell r="S740">
            <v>862.06</v>
          </cell>
        </row>
        <row r="741">
          <cell r="A741" t="str">
            <v>2 S 04 961 04</v>
          </cell>
          <cell r="B741" t="str">
            <v>Boca de lobo dupla com grelha de concreto - BLD 04</v>
          </cell>
          <cell r="E741" t="str">
            <v>und</v>
          </cell>
          <cell r="G741">
            <v>826.68</v>
          </cell>
          <cell r="M741">
            <v>973.96</v>
          </cell>
          <cell r="O741">
            <v>984.47</v>
          </cell>
          <cell r="Q741">
            <v>973.64</v>
          </cell>
          <cell r="S741">
            <v>988.09</v>
          </cell>
        </row>
        <row r="742">
          <cell r="A742" t="str">
            <v>2 S 04 961 05</v>
          </cell>
          <cell r="B742" t="str">
            <v>Boca de lobo dupla com grelha de concreto - BLD 05</v>
          </cell>
          <cell r="E742" t="str">
            <v>und</v>
          </cell>
          <cell r="G742">
            <v>929.47</v>
          </cell>
          <cell r="M742">
            <v>1099.01</v>
          </cell>
          <cell r="O742">
            <v>1110.22</v>
          </cell>
          <cell r="Q742">
            <v>1098.31</v>
          </cell>
          <cell r="S742">
            <v>1114.1300000000001</v>
          </cell>
        </row>
        <row r="743">
          <cell r="A743" t="str">
            <v>2 S 04 961 06</v>
          </cell>
          <cell r="B743" t="str">
            <v>Boca de lobo dupla com grelha de concreto - BLD 06</v>
          </cell>
          <cell r="E743" t="str">
            <v>und</v>
          </cell>
          <cell r="G743">
            <v>1035.3</v>
          </cell>
          <cell r="M743">
            <v>1227.4000000000001</v>
          </cell>
          <cell r="O743">
            <v>1239.4000000000001</v>
          </cell>
          <cell r="Q743">
            <v>1226.29</v>
          </cell>
          <cell r="S743">
            <v>1243.6099999999999</v>
          </cell>
        </row>
        <row r="744">
          <cell r="A744" t="str">
            <v>2 S 04 961 07</v>
          </cell>
          <cell r="B744" t="str">
            <v>Boca de lobo dupla com grelha de concreto - BLD 07</v>
          </cell>
          <cell r="E744" t="str">
            <v>und</v>
          </cell>
          <cell r="G744">
            <v>1138.0899999999999</v>
          </cell>
          <cell r="M744">
            <v>1352.45</v>
          </cell>
          <cell r="O744">
            <v>1365.15</v>
          </cell>
          <cell r="Q744">
            <v>1350.96</v>
          </cell>
          <cell r="S744">
            <v>1369.65</v>
          </cell>
        </row>
        <row r="745">
          <cell r="A745" t="str">
            <v>2 S 04 962 01</v>
          </cell>
          <cell r="B745" t="str">
            <v>Caixa de ligação e passagem - CLP 01</v>
          </cell>
          <cell r="E745" t="str">
            <v>und</v>
          </cell>
          <cell r="G745">
            <v>540.91</v>
          </cell>
          <cell r="M745">
            <v>601.1</v>
          </cell>
          <cell r="O745">
            <v>610.66</v>
          </cell>
          <cell r="Q745">
            <v>598.01</v>
          </cell>
          <cell r="S745">
            <v>615.46</v>
          </cell>
        </row>
        <row r="746">
          <cell r="A746" t="str">
            <v>2 S 04 962 02</v>
          </cell>
          <cell r="B746" t="str">
            <v>Caixa de ligação e passagem - CLP 02</v>
          </cell>
          <cell r="E746" t="str">
            <v>und</v>
          </cell>
          <cell r="G746">
            <v>524.20000000000005</v>
          </cell>
          <cell r="M746">
            <v>582.51</v>
          </cell>
          <cell r="O746">
            <v>591.71</v>
          </cell>
          <cell r="Q746">
            <v>579.64</v>
          </cell>
          <cell r="S746">
            <v>596.34</v>
          </cell>
        </row>
        <row r="747">
          <cell r="A747" t="str">
            <v>2 S 04 962 03</v>
          </cell>
          <cell r="B747" t="str">
            <v>Caixa de ligação e passagem - CLP 03</v>
          </cell>
          <cell r="E747" t="str">
            <v>und</v>
          </cell>
          <cell r="G747">
            <v>737.95</v>
          </cell>
          <cell r="M747">
            <v>820.1</v>
          </cell>
          <cell r="O747">
            <v>833.32</v>
          </cell>
          <cell r="Q747">
            <v>815.85</v>
          </cell>
          <cell r="S747">
            <v>839.88</v>
          </cell>
        </row>
        <row r="748">
          <cell r="A748" t="str">
            <v>2 S 04 962 04</v>
          </cell>
          <cell r="B748" t="str">
            <v>Caixa de ligação e passagem - CLP 04</v>
          </cell>
          <cell r="E748" t="str">
            <v>und</v>
          </cell>
          <cell r="G748">
            <v>938.94</v>
          </cell>
          <cell r="M748">
            <v>1043.45</v>
          </cell>
          <cell r="O748">
            <v>1060.18</v>
          </cell>
          <cell r="Q748">
            <v>1038.28</v>
          </cell>
          <cell r="S748">
            <v>1068.48</v>
          </cell>
        </row>
        <row r="749">
          <cell r="A749" t="str">
            <v>2 S 04 962 05</v>
          </cell>
          <cell r="B749" t="str">
            <v>Caixa de ligação e passagem - CLP 05</v>
          </cell>
          <cell r="E749" t="str">
            <v>und</v>
          </cell>
          <cell r="G749">
            <v>1104.49</v>
          </cell>
          <cell r="M749">
            <v>1227.46</v>
          </cell>
          <cell r="O749">
            <v>1247.31</v>
          </cell>
          <cell r="Q749">
            <v>1222.07</v>
          </cell>
          <cell r="S749">
            <v>1256.96</v>
          </cell>
        </row>
        <row r="750">
          <cell r="A750" t="str">
            <v>2 S 04 962 06</v>
          </cell>
          <cell r="B750" t="str">
            <v>Caixa de ligação e passagem - CLP 06</v>
          </cell>
          <cell r="E750" t="str">
            <v>und</v>
          </cell>
          <cell r="G750">
            <v>1376.38</v>
          </cell>
          <cell r="M750">
            <v>1529.53</v>
          </cell>
          <cell r="O750">
            <v>1554.04</v>
          </cell>
          <cell r="Q750">
            <v>1523.76</v>
          </cell>
          <cell r="S750">
            <v>1565.9</v>
          </cell>
        </row>
        <row r="751">
          <cell r="A751" t="str">
            <v>2 S 04 962 07</v>
          </cell>
          <cell r="B751" t="str">
            <v>Caixa de ligação e passagem - CLP 07</v>
          </cell>
          <cell r="E751" t="str">
            <v>und</v>
          </cell>
          <cell r="G751">
            <v>643.64</v>
          </cell>
          <cell r="M751">
            <v>715.22</v>
          </cell>
          <cell r="O751">
            <v>726.46</v>
          </cell>
          <cell r="Q751">
            <v>711.4</v>
          </cell>
          <cell r="S751">
            <v>732.19</v>
          </cell>
        </row>
        <row r="752">
          <cell r="A752" t="str">
            <v>2 S 04 962 08</v>
          </cell>
          <cell r="B752" t="str">
            <v>Caixa de ligação e passagem - CLP 08</v>
          </cell>
          <cell r="E752" t="str">
            <v>und</v>
          </cell>
          <cell r="G752">
            <v>624.15</v>
          </cell>
          <cell r="M752">
            <v>693.54</v>
          </cell>
          <cell r="O752">
            <v>704.35</v>
          </cell>
          <cell r="Q752">
            <v>689.97</v>
          </cell>
          <cell r="S752">
            <v>709.88</v>
          </cell>
        </row>
        <row r="753">
          <cell r="A753" t="str">
            <v>2 S 04 962 09</v>
          </cell>
          <cell r="B753" t="str">
            <v>Caixa de ligação e passagem - CLP 09</v>
          </cell>
          <cell r="E753" t="str">
            <v>und</v>
          </cell>
          <cell r="G753">
            <v>860.14</v>
          </cell>
          <cell r="M753">
            <v>955.86</v>
          </cell>
          <cell r="O753">
            <v>971.12</v>
          </cell>
          <cell r="Q753">
            <v>950.68</v>
          </cell>
          <cell r="S753">
            <v>978.8</v>
          </cell>
        </row>
        <row r="754">
          <cell r="A754" t="str">
            <v>2 S 04 962 10</v>
          </cell>
          <cell r="B754" t="str">
            <v>Caixa de ligação e passagem - CLP 10</v>
          </cell>
          <cell r="E754" t="str">
            <v>und</v>
          </cell>
          <cell r="G754">
            <v>1068.9000000000001</v>
          </cell>
          <cell r="M754">
            <v>1187.8399999999999</v>
          </cell>
          <cell r="O754">
            <v>1206.74</v>
          </cell>
          <cell r="Q754">
            <v>1181.69</v>
          </cell>
          <cell r="S754">
            <v>1216.23</v>
          </cell>
        </row>
        <row r="755">
          <cell r="A755" t="str">
            <v>2 S 04 962 11</v>
          </cell>
          <cell r="B755" t="str">
            <v>Caixa de ligação e passagem - CLP 11</v>
          </cell>
          <cell r="E755" t="str">
            <v>und</v>
          </cell>
          <cell r="G755">
            <v>1245.02</v>
          </cell>
          <cell r="M755">
            <v>1383.59</v>
          </cell>
          <cell r="O755">
            <v>1405.78</v>
          </cell>
          <cell r="Q755">
            <v>1377.12</v>
          </cell>
          <cell r="S755">
            <v>1416.72</v>
          </cell>
        </row>
        <row r="756">
          <cell r="A756" t="str">
            <v>2 S 04 962 12</v>
          </cell>
          <cell r="B756" t="str">
            <v>Caixa de ligação e passagem - CLP 12</v>
          </cell>
          <cell r="E756" t="str">
            <v>und</v>
          </cell>
          <cell r="G756">
            <v>1513.9</v>
          </cell>
          <cell r="M756">
            <v>1682.39</v>
          </cell>
          <cell r="O756">
            <v>1709.41</v>
          </cell>
          <cell r="Q756">
            <v>1675.34</v>
          </cell>
          <cell r="S756">
            <v>1722.57</v>
          </cell>
        </row>
        <row r="757">
          <cell r="A757" t="str">
            <v>2 S 04 962 13</v>
          </cell>
          <cell r="B757" t="str">
            <v>Caixa de ligação e passagem - CLP 13</v>
          </cell>
          <cell r="E757" t="str">
            <v>und</v>
          </cell>
          <cell r="G757">
            <v>749.15</v>
          </cell>
          <cell r="M757">
            <v>832.45</v>
          </cell>
          <cell r="O757">
            <v>845.41</v>
          </cell>
          <cell r="Q757">
            <v>827.85</v>
          </cell>
          <cell r="S757">
            <v>852.1</v>
          </cell>
        </row>
        <row r="758">
          <cell r="A758" t="str">
            <v>2 S 04 962 14</v>
          </cell>
          <cell r="B758" t="str">
            <v>Caixa de ligação e passagem - CLP 14</v>
          </cell>
          <cell r="E758" t="str">
            <v>und</v>
          </cell>
          <cell r="G758">
            <v>732.45</v>
          </cell>
          <cell r="M758">
            <v>813.86</v>
          </cell>
          <cell r="O758">
            <v>826.46</v>
          </cell>
          <cell r="Q758">
            <v>809.48</v>
          </cell>
          <cell r="S758">
            <v>832.98</v>
          </cell>
        </row>
        <row r="759">
          <cell r="A759" t="str">
            <v>2 S 04 962 15</v>
          </cell>
          <cell r="B759" t="str">
            <v>Caixa de ligação e passagem - CLP 15</v>
          </cell>
          <cell r="E759" t="str">
            <v>und</v>
          </cell>
          <cell r="G759">
            <v>990.68</v>
          </cell>
          <cell r="M759">
            <v>1100.92</v>
          </cell>
          <cell r="O759">
            <v>1118.3900000000001</v>
          </cell>
          <cell r="Q759">
            <v>1094.7</v>
          </cell>
          <cell r="S759">
            <v>1127.27</v>
          </cell>
        </row>
        <row r="760">
          <cell r="A760" t="str">
            <v>2 S 04 962 16</v>
          </cell>
          <cell r="B760" t="str">
            <v>Caixa de ligação e passagem - CLP 16</v>
          </cell>
          <cell r="E760" t="str">
            <v>und</v>
          </cell>
          <cell r="G760">
            <v>1212.79</v>
          </cell>
          <cell r="M760">
            <v>1347.73</v>
          </cell>
          <cell r="O760">
            <v>1369.08</v>
          </cell>
          <cell r="Q760">
            <v>1340.41</v>
          </cell>
          <cell r="S760">
            <v>1379.9</v>
          </cell>
        </row>
        <row r="761">
          <cell r="A761" t="str">
            <v>2 S 04 962 17</v>
          </cell>
          <cell r="B761" t="str">
            <v>Caixa de ligação e passagem - CLP 17</v>
          </cell>
          <cell r="E761" t="str">
            <v>und</v>
          </cell>
          <cell r="G761">
            <v>1396.68</v>
          </cell>
          <cell r="M761">
            <v>1552.1</v>
          </cell>
          <cell r="O761">
            <v>1576.88</v>
          </cell>
          <cell r="Q761">
            <v>1544.42</v>
          </cell>
          <cell r="S761">
            <v>1589.22</v>
          </cell>
        </row>
        <row r="762">
          <cell r="A762" t="str">
            <v>2 S 04 962 18</v>
          </cell>
          <cell r="B762" t="str">
            <v>Caixa de ligação e passagem - CLP 18</v>
          </cell>
          <cell r="E762" t="str">
            <v>und</v>
          </cell>
          <cell r="G762">
            <v>1682.79</v>
          </cell>
          <cell r="M762">
            <v>1870.06</v>
          </cell>
          <cell r="O762">
            <v>1899.96</v>
          </cell>
          <cell r="Q762">
            <v>1861.63</v>
          </cell>
          <cell r="S762">
            <v>1914.69</v>
          </cell>
        </row>
        <row r="763">
          <cell r="A763" t="str">
            <v>2 S 04 963 01</v>
          </cell>
          <cell r="B763" t="str">
            <v>Poço de visita - PVI 01</v>
          </cell>
          <cell r="E763" t="str">
            <v>und</v>
          </cell>
          <cell r="G763">
            <v>721.97</v>
          </cell>
          <cell r="M763">
            <v>802.82</v>
          </cell>
          <cell r="O763">
            <v>817.12</v>
          </cell>
          <cell r="Q763">
            <v>801.54</v>
          </cell>
          <cell r="S763">
            <v>823.07</v>
          </cell>
        </row>
        <row r="764">
          <cell r="A764" t="str">
            <v>2 S 04 963 02</v>
          </cell>
          <cell r="B764" t="str">
            <v>Poço de visita - PVI 02</v>
          </cell>
          <cell r="E764" t="str">
            <v>und</v>
          </cell>
          <cell r="G764">
            <v>700.67</v>
          </cell>
          <cell r="M764">
            <v>778.97</v>
          </cell>
          <cell r="O764">
            <v>792.86</v>
          </cell>
          <cell r="Q764">
            <v>777.95</v>
          </cell>
          <cell r="S764">
            <v>798.6</v>
          </cell>
        </row>
        <row r="765">
          <cell r="A765" t="str">
            <v>2 S 04 963 03</v>
          </cell>
          <cell r="B765" t="str">
            <v>Poço de visita - PVI 03</v>
          </cell>
          <cell r="E765" t="str">
            <v>und</v>
          </cell>
          <cell r="G765">
            <v>834.3</v>
          </cell>
          <cell r="M765">
            <v>927.54</v>
          </cell>
          <cell r="O765">
            <v>944.03</v>
          </cell>
          <cell r="Q765">
            <v>925.28</v>
          </cell>
          <cell r="S765">
            <v>951.05</v>
          </cell>
        </row>
        <row r="766">
          <cell r="A766" t="str">
            <v>2 S 04 963 04</v>
          </cell>
          <cell r="B766" t="str">
            <v>Poço de visita - PVI 04</v>
          </cell>
          <cell r="E766" t="str">
            <v>und</v>
          </cell>
          <cell r="G766">
            <v>1001.03</v>
          </cell>
          <cell r="M766">
            <v>1112.97</v>
          </cell>
          <cell r="O766">
            <v>1133.06</v>
          </cell>
          <cell r="Q766">
            <v>1110.69</v>
          </cell>
          <cell r="S766">
            <v>1141.4100000000001</v>
          </cell>
        </row>
        <row r="767">
          <cell r="A767" t="str">
            <v>2 S 04 963 05</v>
          </cell>
          <cell r="B767" t="str">
            <v>Poço de visita - PVI 05</v>
          </cell>
          <cell r="E767" t="str">
            <v>und</v>
          </cell>
          <cell r="G767">
            <v>1170.56</v>
          </cell>
          <cell r="M767">
            <v>1301.3800000000001</v>
          </cell>
          <cell r="O767">
            <v>1324.59</v>
          </cell>
          <cell r="Q767">
            <v>1298.58</v>
          </cell>
          <cell r="S767">
            <v>1334.37</v>
          </cell>
        </row>
        <row r="768">
          <cell r="A768" t="str">
            <v>2 S 04 963 06</v>
          </cell>
          <cell r="B768" t="str">
            <v>Poço de visita - PVI 06</v>
          </cell>
          <cell r="E768" t="str">
            <v>und</v>
          </cell>
          <cell r="G768">
            <v>1437.04</v>
          </cell>
          <cell r="M768">
            <v>1597.58</v>
          </cell>
          <cell r="O768">
            <v>1625.81</v>
          </cell>
          <cell r="Q768">
            <v>1594.45</v>
          </cell>
          <cell r="S768">
            <v>1637.76</v>
          </cell>
        </row>
        <row r="769">
          <cell r="A769" t="str">
            <v>2 S 04 963 07</v>
          </cell>
          <cell r="B769" t="str">
            <v>Poço de visita - PVI 07</v>
          </cell>
          <cell r="E769" t="str">
            <v>und</v>
          </cell>
          <cell r="G769">
            <v>831.77</v>
          </cell>
          <cell r="M769">
            <v>924.63</v>
          </cell>
          <cell r="O769">
            <v>940.74</v>
          </cell>
          <cell r="Q769">
            <v>922.58</v>
          </cell>
          <cell r="S769">
            <v>947.69</v>
          </cell>
        </row>
        <row r="770">
          <cell r="A770" t="str">
            <v>2 S 04 963 08</v>
          </cell>
          <cell r="B770" t="str">
            <v>Poço de visita - PVI 08</v>
          </cell>
          <cell r="E770" t="str">
            <v>und</v>
          </cell>
          <cell r="G770">
            <v>815.06</v>
          </cell>
          <cell r="M770">
            <v>906.05</v>
          </cell>
          <cell r="O770">
            <v>921.79</v>
          </cell>
          <cell r="Q770">
            <v>904.21</v>
          </cell>
          <cell r="S770">
            <v>928.57</v>
          </cell>
        </row>
        <row r="771">
          <cell r="A771" t="str">
            <v>2 S 04 963 09</v>
          </cell>
          <cell r="B771" t="str">
            <v>Poço de visita - PVI 09</v>
          </cell>
          <cell r="E771" t="str">
            <v>und</v>
          </cell>
          <cell r="G771">
            <v>960.38</v>
          </cell>
          <cell r="M771">
            <v>1067.6199999999999</v>
          </cell>
          <cell r="O771">
            <v>1086.21</v>
          </cell>
          <cell r="Q771">
            <v>1064.4000000000001</v>
          </cell>
          <cell r="S771">
            <v>1094.3800000000001</v>
          </cell>
        </row>
        <row r="772">
          <cell r="A772" t="str">
            <v>2 S 04 963 10</v>
          </cell>
          <cell r="B772" t="str">
            <v>Poço de visita - PVI 10</v>
          </cell>
          <cell r="E772" t="str">
            <v>und</v>
          </cell>
          <cell r="G772">
            <v>1111.52</v>
          </cell>
          <cell r="M772">
            <v>1235.83</v>
          </cell>
          <cell r="O772">
            <v>1258.0999999999999</v>
          </cell>
          <cell r="Q772">
            <v>1232.32</v>
          </cell>
          <cell r="S772">
            <v>1267.54</v>
          </cell>
        </row>
        <row r="773">
          <cell r="A773" t="str">
            <v>2 S 04 963 11</v>
          </cell>
          <cell r="B773" t="str">
            <v>Poço de visita - PVI 11</v>
          </cell>
          <cell r="E773" t="str">
            <v>und</v>
          </cell>
          <cell r="G773">
            <v>1311.08</v>
          </cell>
          <cell r="M773">
            <v>1457.51</v>
          </cell>
          <cell r="O773">
            <v>1483.06</v>
          </cell>
          <cell r="Q773">
            <v>1453.64</v>
          </cell>
          <cell r="S773">
            <v>1494.13</v>
          </cell>
        </row>
        <row r="774">
          <cell r="A774" t="str">
            <v>2 S 04 963 12</v>
          </cell>
          <cell r="B774" t="str">
            <v>Poço de visita - PVI 12</v>
          </cell>
          <cell r="E774" t="str">
            <v>und</v>
          </cell>
          <cell r="G774">
            <v>1592.01</v>
          </cell>
          <cell r="M774">
            <v>1769.75</v>
          </cell>
          <cell r="O774">
            <v>1800.58</v>
          </cell>
          <cell r="Q774">
            <v>1765.44</v>
          </cell>
          <cell r="S774">
            <v>1813.95</v>
          </cell>
        </row>
        <row r="775">
          <cell r="A775" t="str">
            <v>2 S 04 963 13</v>
          </cell>
          <cell r="B775" t="str">
            <v>Poço de visita - PVI 13</v>
          </cell>
          <cell r="E775" t="str">
            <v>und</v>
          </cell>
          <cell r="G775">
            <v>986.4</v>
          </cell>
          <cell r="M775">
            <v>1099.27</v>
          </cell>
          <cell r="O775">
            <v>1117.4100000000001</v>
          </cell>
          <cell r="Q775">
            <v>1096.29</v>
          </cell>
          <cell r="S775">
            <v>1125.48</v>
          </cell>
        </row>
        <row r="776">
          <cell r="A776" t="str">
            <v>2 S 04 963 14</v>
          </cell>
          <cell r="B776" t="str">
            <v>Poço de visita - PVI 14</v>
          </cell>
          <cell r="E776" t="str">
            <v>und</v>
          </cell>
          <cell r="G776">
            <v>937.81</v>
          </cell>
          <cell r="M776">
            <v>1042.42</v>
          </cell>
          <cell r="O776">
            <v>1060.2</v>
          </cell>
          <cell r="Q776">
            <v>1039.6600000000001</v>
          </cell>
          <cell r="S776">
            <v>1068.0999999999999</v>
          </cell>
        </row>
        <row r="777">
          <cell r="A777" t="str">
            <v>2 S 04 963 15</v>
          </cell>
          <cell r="B777" t="str">
            <v>Poço de visita - PVI 15</v>
          </cell>
          <cell r="E777" t="str">
            <v>und</v>
          </cell>
          <cell r="G777">
            <v>1097.5999999999999</v>
          </cell>
          <cell r="M777">
            <v>1220.0899999999999</v>
          </cell>
          <cell r="O777">
            <v>1241.01</v>
          </cell>
          <cell r="Q777">
            <v>1215.77</v>
          </cell>
          <cell r="S777">
            <v>1250.45</v>
          </cell>
        </row>
        <row r="778">
          <cell r="A778" t="str">
            <v>2 S 04 963 16</v>
          </cell>
          <cell r="B778" t="str">
            <v>Poço de visita - PVI 16</v>
          </cell>
          <cell r="E778" t="str">
            <v>und</v>
          </cell>
          <cell r="G778">
            <v>1277.67</v>
          </cell>
          <cell r="M778">
            <v>1420.35</v>
          </cell>
          <cell r="O778">
            <v>1445.11</v>
          </cell>
          <cell r="Q778">
            <v>1415.88</v>
          </cell>
          <cell r="S778">
            <v>1456.02</v>
          </cell>
        </row>
        <row r="779">
          <cell r="A779" t="str">
            <v>2 S 04 963 17</v>
          </cell>
          <cell r="B779" t="str">
            <v>Poço de visita - PVI 17</v>
          </cell>
          <cell r="E779" t="str">
            <v>und</v>
          </cell>
          <cell r="G779">
            <v>1462.74</v>
          </cell>
          <cell r="M779">
            <v>1626.03</v>
          </cell>
          <cell r="O779">
            <v>1654.16</v>
          </cell>
          <cell r="Q779">
            <v>1620.94</v>
          </cell>
          <cell r="S779">
            <v>1666.64</v>
          </cell>
        </row>
        <row r="780">
          <cell r="A780" t="str">
            <v>2 S 04 963 18</v>
          </cell>
          <cell r="B780" t="str">
            <v>Poço de visita - PVI 18</v>
          </cell>
          <cell r="E780" t="str">
            <v>und</v>
          </cell>
          <cell r="G780">
            <v>1758.11</v>
          </cell>
          <cell r="M780">
            <v>1954.32</v>
          </cell>
          <cell r="O780">
            <v>1987.98</v>
          </cell>
          <cell r="Q780">
            <v>1948.67</v>
          </cell>
          <cell r="S780">
            <v>2002.88</v>
          </cell>
        </row>
        <row r="781">
          <cell r="A781" t="str">
            <v>2 S 04 963 31</v>
          </cell>
          <cell r="B781" t="str">
            <v>Chaminé dos poços de visita - CPV 01</v>
          </cell>
          <cell r="E781" t="str">
            <v>und</v>
          </cell>
          <cell r="G781">
            <v>442.45</v>
          </cell>
          <cell r="M781">
            <v>509.54</v>
          </cell>
          <cell r="O781">
            <v>562.11</v>
          </cell>
          <cell r="Q781">
            <v>537.12</v>
          </cell>
          <cell r="S781">
            <v>554.4</v>
          </cell>
        </row>
        <row r="782">
          <cell r="A782" t="str">
            <v>2 S 04 963 32</v>
          </cell>
          <cell r="B782" t="str">
            <v>Chaminé dos poços de visita - CPV 02</v>
          </cell>
          <cell r="E782" t="str">
            <v>und</v>
          </cell>
          <cell r="G782">
            <v>511.03</v>
          </cell>
          <cell r="M782">
            <v>592.39</v>
          </cell>
          <cell r="O782">
            <v>645.38</v>
          </cell>
          <cell r="Q782">
            <v>620.66999999999996</v>
          </cell>
          <cell r="S782">
            <v>638.73</v>
          </cell>
        </row>
        <row r="783">
          <cell r="A783" t="str">
            <v>2 S 04 963 33</v>
          </cell>
          <cell r="B783" t="str">
            <v>Chaminé dos poços de visita - CPV 03</v>
          </cell>
          <cell r="E783" t="str">
            <v>und</v>
          </cell>
          <cell r="G783">
            <v>576.21</v>
          </cell>
          <cell r="M783">
            <v>671.46</v>
          </cell>
          <cell r="O783">
            <v>724.79</v>
          </cell>
          <cell r="Q783">
            <v>700.49</v>
          </cell>
          <cell r="S783">
            <v>719.18</v>
          </cell>
        </row>
        <row r="784">
          <cell r="A784" t="str">
            <v>2 S 04 963 34</v>
          </cell>
          <cell r="B784" t="str">
            <v>Chaminé dos poços de visita - CPV 04</v>
          </cell>
          <cell r="E784" t="str">
            <v>und</v>
          </cell>
          <cell r="G784">
            <v>645.29</v>
          </cell>
          <cell r="M784">
            <v>754.91</v>
          </cell>
          <cell r="O784">
            <v>808.65</v>
          </cell>
          <cell r="Q784">
            <v>784.67</v>
          </cell>
          <cell r="S784">
            <v>804.14</v>
          </cell>
        </row>
        <row r="785">
          <cell r="A785" t="str">
            <v>2 S 04 963 35</v>
          </cell>
          <cell r="B785" t="str">
            <v>Chaminé dos poços de visita - CPV 05</v>
          </cell>
          <cell r="E785" t="str">
            <v>und</v>
          </cell>
          <cell r="G785">
            <v>710.83</v>
          </cell>
          <cell r="M785">
            <v>834.37</v>
          </cell>
          <cell r="O785">
            <v>888.46</v>
          </cell>
          <cell r="Q785">
            <v>864.87</v>
          </cell>
          <cell r="S785">
            <v>884.98</v>
          </cell>
        </row>
        <row r="786">
          <cell r="A786" t="str">
            <v>2 S 04 963 36</v>
          </cell>
          <cell r="B786" t="str">
            <v>Chaminé dos poços de visita - CPV 06</v>
          </cell>
          <cell r="E786" t="str">
            <v>und</v>
          </cell>
          <cell r="G786">
            <v>779.05</v>
          </cell>
          <cell r="M786">
            <v>916.83</v>
          </cell>
          <cell r="O786">
            <v>971.33</v>
          </cell>
          <cell r="Q786">
            <v>948.04</v>
          </cell>
          <cell r="S786">
            <v>968.91</v>
          </cell>
        </row>
        <row r="787">
          <cell r="A787" t="str">
            <v>2 S 04 963 37</v>
          </cell>
          <cell r="B787" t="str">
            <v>Chaminé dos poços de visita - CPV 07</v>
          </cell>
          <cell r="E787" t="str">
            <v>und</v>
          </cell>
          <cell r="G787">
            <v>844.73</v>
          </cell>
          <cell r="M787">
            <v>996.49</v>
          </cell>
          <cell r="O787">
            <v>1051.33</v>
          </cell>
          <cell r="Q787">
            <v>1028.49</v>
          </cell>
          <cell r="S787">
            <v>1049.98</v>
          </cell>
        </row>
        <row r="788">
          <cell r="A788" t="str">
            <v>2 S 04 964 01</v>
          </cell>
          <cell r="B788" t="str">
            <v>Tubulação de drenagem urbana - D=0,40 m s/ berço</v>
          </cell>
          <cell r="E788" t="str">
            <v>m</v>
          </cell>
          <cell r="G788">
            <v>59.04</v>
          </cell>
          <cell r="M788">
            <v>68.3</v>
          </cell>
          <cell r="O788">
            <v>68.849999999999994</v>
          </cell>
          <cell r="Q788">
            <v>67.930000000000007</v>
          </cell>
          <cell r="S788">
            <v>69.08</v>
          </cell>
        </row>
        <row r="789">
          <cell r="A789" t="str">
            <v>2 S 04 964 02</v>
          </cell>
          <cell r="B789" t="str">
            <v>Tubulação de drenagem urbana - D=0,60 m s/ berço</v>
          </cell>
          <cell r="E789" t="str">
            <v>m</v>
          </cell>
          <cell r="G789">
            <v>141.44999999999999</v>
          </cell>
          <cell r="M789">
            <v>156.36000000000001</v>
          </cell>
          <cell r="O789">
            <v>160.61000000000001</v>
          </cell>
          <cell r="Q789">
            <v>158.63</v>
          </cell>
          <cell r="S789">
            <v>160.9</v>
          </cell>
        </row>
        <row r="790">
          <cell r="A790" t="str">
            <v>2 S 04 964 03</v>
          </cell>
          <cell r="B790" t="str">
            <v>Tubulação de drenagem urbana - D=0,80 m s/ berço</v>
          </cell>
          <cell r="E790" t="str">
            <v>m</v>
          </cell>
          <cell r="G790">
            <v>200.51</v>
          </cell>
          <cell r="M790">
            <v>219.69</v>
          </cell>
          <cell r="O790">
            <v>226.37</v>
          </cell>
          <cell r="Q790">
            <v>223.11</v>
          </cell>
          <cell r="S790">
            <v>226.87</v>
          </cell>
        </row>
        <row r="791">
          <cell r="A791" t="str">
            <v>2 S 04 964 04</v>
          </cell>
          <cell r="B791" t="str">
            <v>Tubulação de drenagem urbana - D=1,00 m s/ berço</v>
          </cell>
          <cell r="E791" t="str">
            <v>m</v>
          </cell>
          <cell r="G791">
            <v>290.27</v>
          </cell>
          <cell r="M791">
            <v>316.49</v>
          </cell>
          <cell r="O791">
            <v>326.72000000000003</v>
          </cell>
          <cell r="Q791">
            <v>321.83</v>
          </cell>
          <cell r="S791">
            <v>327.41000000000003</v>
          </cell>
        </row>
        <row r="792">
          <cell r="A792" t="str">
            <v>2 S 04 964 05</v>
          </cell>
          <cell r="B792" t="str">
            <v>Tubulação de drenagem urbana - D=1,20 m s/ berço</v>
          </cell>
          <cell r="E792" t="str">
            <v>m</v>
          </cell>
          <cell r="G792">
            <v>392.57</v>
          </cell>
          <cell r="M792">
            <v>426.67</v>
          </cell>
          <cell r="O792">
            <v>441.13</v>
          </cell>
          <cell r="Q792">
            <v>434.7</v>
          </cell>
          <cell r="S792">
            <v>441.96</v>
          </cell>
        </row>
        <row r="793">
          <cell r="A793" t="str">
            <v>2 S 04 964 06</v>
          </cell>
          <cell r="B793" t="str">
            <v>Tubulação de drenagem urbana - D=1,50 m s/ berço</v>
          </cell>
          <cell r="E793" t="str">
            <v>m</v>
          </cell>
          <cell r="G793">
            <v>589.83000000000004</v>
          </cell>
          <cell r="M793">
            <v>638.17999999999995</v>
          </cell>
          <cell r="O793">
            <v>661.36</v>
          </cell>
          <cell r="Q793">
            <v>652.57000000000005</v>
          </cell>
          <cell r="S793">
            <v>662.25</v>
          </cell>
        </row>
        <row r="794">
          <cell r="A794" t="str">
            <v>2 S 04 990 01</v>
          </cell>
          <cell r="B794" t="str">
            <v>Transposição de segmento de sarjetas - TSS 01</v>
          </cell>
          <cell r="E794" t="str">
            <v>m</v>
          </cell>
          <cell r="G794">
            <v>90.17</v>
          </cell>
          <cell r="M794">
            <v>99.78</v>
          </cell>
          <cell r="O794">
            <v>101.81</v>
          </cell>
          <cell r="Q794">
            <v>98.56</v>
          </cell>
          <cell r="S794">
            <v>102.76</v>
          </cell>
        </row>
        <row r="795">
          <cell r="A795" t="str">
            <v>2 S 04 990 02</v>
          </cell>
          <cell r="B795" t="str">
            <v>Transposição de segmento de sarjetas - TSS 02</v>
          </cell>
          <cell r="E795" t="str">
            <v>m</v>
          </cell>
          <cell r="G795">
            <v>109.42</v>
          </cell>
          <cell r="M795">
            <v>120.95</v>
          </cell>
          <cell r="O795">
            <v>123.46</v>
          </cell>
          <cell r="Q795">
            <v>119.44</v>
          </cell>
          <cell r="S795">
            <v>124.64</v>
          </cell>
        </row>
        <row r="796">
          <cell r="A796" t="str">
            <v>2 S 04 990 03</v>
          </cell>
          <cell r="B796" t="str">
            <v>Transposição de segmento de sarjetas - TSS 03</v>
          </cell>
          <cell r="E796" t="str">
            <v>m</v>
          </cell>
          <cell r="G796">
            <v>158.63999999999999</v>
          </cell>
          <cell r="M796">
            <v>176.2</v>
          </cell>
          <cell r="O796">
            <v>181.44</v>
          </cell>
          <cell r="Q796">
            <v>178.45</v>
          </cell>
          <cell r="S796">
            <v>182.42</v>
          </cell>
        </row>
        <row r="797">
          <cell r="A797" t="str">
            <v>2 S 04 990 04</v>
          </cell>
          <cell r="B797" t="str">
            <v>Transposição de segmento de sarjetas - TSS 04</v>
          </cell>
          <cell r="E797" t="str">
            <v>m</v>
          </cell>
          <cell r="G797">
            <v>137.9</v>
          </cell>
          <cell r="M797">
            <v>153.11000000000001</v>
          </cell>
          <cell r="O797">
            <v>157.61000000000001</v>
          </cell>
          <cell r="Q797">
            <v>154.88999999999999</v>
          </cell>
          <cell r="S797">
            <v>158.49</v>
          </cell>
        </row>
        <row r="798">
          <cell r="A798" t="str">
            <v>2 S 04 990 05</v>
          </cell>
          <cell r="B798" t="str">
            <v>Transposição de segmento de sarjetas - TSS 05</v>
          </cell>
          <cell r="E798" t="str">
            <v>m</v>
          </cell>
          <cell r="G798">
            <v>124.09</v>
          </cell>
          <cell r="M798">
            <v>137.72999999999999</v>
          </cell>
          <cell r="O798">
            <v>141.74</v>
          </cell>
          <cell r="Q798">
            <v>139.21</v>
          </cell>
          <cell r="S798">
            <v>142.56</v>
          </cell>
        </row>
        <row r="799">
          <cell r="A799" t="str">
            <v>2 S 04 990 06</v>
          </cell>
          <cell r="B799" t="str">
            <v>Transposição de segmento de sarjetas - TSS 06</v>
          </cell>
          <cell r="E799" t="str">
            <v>m</v>
          </cell>
          <cell r="G799">
            <v>117.12</v>
          </cell>
          <cell r="M799">
            <v>129.96</v>
          </cell>
          <cell r="O799">
            <v>133.72999999999999</v>
          </cell>
          <cell r="Q799">
            <v>131.29</v>
          </cell>
          <cell r="S799">
            <v>134.52000000000001</v>
          </cell>
        </row>
        <row r="800">
          <cell r="A800" t="str">
            <v>2 S 04 991 01</v>
          </cell>
          <cell r="B800" t="str">
            <v>Tampa concr. p/caixa colet. (4 nervuras) - TCC 01</v>
          </cell>
          <cell r="E800" t="str">
            <v>und</v>
          </cell>
          <cell r="G800">
            <v>79.02</v>
          </cell>
          <cell r="M800">
            <v>88.19</v>
          </cell>
          <cell r="O800">
            <v>91.29</v>
          </cell>
          <cell r="Q800">
            <v>90.43</v>
          </cell>
          <cell r="S800">
            <v>91.57</v>
          </cell>
        </row>
        <row r="801">
          <cell r="A801" t="str">
            <v>2 S 04 991 02</v>
          </cell>
          <cell r="B801" t="str">
            <v>Tampa de ferro p/ caixa coletora - TCC 02</v>
          </cell>
          <cell r="E801" t="str">
            <v>und</v>
          </cell>
          <cell r="G801">
            <v>148.72999999999999</v>
          </cell>
          <cell r="M801">
            <v>188.86</v>
          </cell>
          <cell r="O801">
            <v>194.39</v>
          </cell>
          <cell r="Q801">
            <v>192.07</v>
          </cell>
          <cell r="S801">
            <v>192.14</v>
          </cell>
        </row>
        <row r="802">
          <cell r="A802" t="str">
            <v>2 S 04 999 03</v>
          </cell>
          <cell r="B802" t="str">
            <v>Escoramento de bueiros celulares</v>
          </cell>
          <cell r="E802" t="str">
            <v>m3</v>
          </cell>
          <cell r="G802">
            <v>25.9</v>
          </cell>
          <cell r="M802">
            <v>30.26</v>
          </cell>
          <cell r="O802">
            <v>30.27</v>
          </cell>
          <cell r="Q802">
            <v>29.95</v>
          </cell>
          <cell r="S802">
            <v>29.82</v>
          </cell>
        </row>
        <row r="803">
          <cell r="A803" t="str">
            <v>2 S 04 999 06</v>
          </cell>
          <cell r="B803" t="str">
            <v>Solo local / selo de argila apiloado</v>
          </cell>
          <cell r="E803" t="str">
            <v>m3</v>
          </cell>
          <cell r="G803">
            <v>8.43</v>
          </cell>
          <cell r="M803">
            <v>10.119999999999999</v>
          </cell>
          <cell r="O803">
            <v>10.119999999999999</v>
          </cell>
          <cell r="Q803">
            <v>10.119999999999999</v>
          </cell>
          <cell r="S803">
            <v>10.119999999999999</v>
          </cell>
        </row>
        <row r="804">
          <cell r="A804" t="str">
            <v>2 S 04 999 07</v>
          </cell>
          <cell r="B804" t="str">
            <v>Lastro de brita</v>
          </cell>
          <cell r="E804" t="str">
            <v>m3</v>
          </cell>
          <cell r="G804">
            <v>27.8</v>
          </cell>
          <cell r="M804">
            <v>31.46</v>
          </cell>
          <cell r="O804">
            <v>32.03</v>
          </cell>
          <cell r="Q804">
            <v>31.41</v>
          </cell>
          <cell r="S804">
            <v>32.880000000000003</v>
          </cell>
        </row>
        <row r="805">
          <cell r="A805" t="str">
            <v>2 S 05 000 06</v>
          </cell>
          <cell r="B805" t="str">
            <v>Calha metálica semi-circular D=0,40 m</v>
          </cell>
          <cell r="E805" t="str">
            <v>m</v>
          </cell>
          <cell r="G805">
            <v>93.01</v>
          </cell>
          <cell r="M805">
            <v>112.33</v>
          </cell>
          <cell r="O805">
            <v>125.07</v>
          </cell>
          <cell r="Q805">
            <v>125.87</v>
          </cell>
          <cell r="S805">
            <v>125.87</v>
          </cell>
        </row>
        <row r="806">
          <cell r="A806" t="str">
            <v>2 S 05 000 09</v>
          </cell>
          <cell r="B806" t="str">
            <v>Dentes para bueiros simples D=0,60 m</v>
          </cell>
          <cell r="E806" t="str">
            <v>und</v>
          </cell>
          <cell r="G806">
            <v>31.33</v>
          </cell>
          <cell r="M806">
            <v>34.75</v>
          </cell>
          <cell r="O806">
            <v>35.590000000000003</v>
          </cell>
          <cell r="Q806">
            <v>34.590000000000003</v>
          </cell>
          <cell r="S806">
            <v>35.909999999999997</v>
          </cell>
        </row>
        <row r="807">
          <cell r="A807" t="str">
            <v>2 S 05 000 10</v>
          </cell>
          <cell r="B807" t="str">
            <v>Dentes para bueiros simples D=0,80 m</v>
          </cell>
          <cell r="E807" t="str">
            <v>und</v>
          </cell>
          <cell r="G807">
            <v>39</v>
          </cell>
          <cell r="M807">
            <v>43.21</v>
          </cell>
          <cell r="O807">
            <v>44.28</v>
          </cell>
          <cell r="Q807">
            <v>43.04</v>
          </cell>
          <cell r="S807">
            <v>44.69</v>
          </cell>
        </row>
        <row r="808">
          <cell r="A808" t="str">
            <v>2 S 05 000 11</v>
          </cell>
          <cell r="B808" t="str">
            <v>Dentes para bueiros simples D=1,00 m</v>
          </cell>
          <cell r="E808" t="str">
            <v>und</v>
          </cell>
          <cell r="G808">
            <v>46.37</v>
          </cell>
          <cell r="M808">
            <v>51.38</v>
          </cell>
          <cell r="O808">
            <v>52.64</v>
          </cell>
          <cell r="Q808">
            <v>51.15</v>
          </cell>
          <cell r="S808">
            <v>53.12</v>
          </cell>
        </row>
        <row r="809">
          <cell r="A809" t="str">
            <v>2 S 05 000 12</v>
          </cell>
          <cell r="B809" t="str">
            <v>Dentes para bueiros simples D=1,20 m</v>
          </cell>
          <cell r="E809" t="str">
            <v>und</v>
          </cell>
          <cell r="G809">
            <v>52.65</v>
          </cell>
          <cell r="M809">
            <v>58.29</v>
          </cell>
          <cell r="O809">
            <v>59.73</v>
          </cell>
          <cell r="Q809">
            <v>58</v>
          </cell>
          <cell r="S809">
            <v>60.28</v>
          </cell>
        </row>
        <row r="810">
          <cell r="A810" t="str">
            <v>2 S 05 000 13</v>
          </cell>
          <cell r="B810" t="str">
            <v>Dentes para bueiros simples D=1,50 m</v>
          </cell>
          <cell r="E810" t="str">
            <v>und</v>
          </cell>
          <cell r="G810">
            <v>66.75</v>
          </cell>
          <cell r="M810">
            <v>73.989999999999995</v>
          </cell>
          <cell r="O810">
            <v>75.87</v>
          </cell>
          <cell r="Q810">
            <v>73.819999999999993</v>
          </cell>
          <cell r="S810">
            <v>76.540000000000006</v>
          </cell>
        </row>
        <row r="811">
          <cell r="A811" t="str">
            <v>2 S 05 000 14</v>
          </cell>
          <cell r="B811" t="str">
            <v>Dentes para bueiros duplos D=1,00 m</v>
          </cell>
          <cell r="E811" t="str">
            <v>und</v>
          </cell>
          <cell r="G811">
            <v>92.9</v>
          </cell>
          <cell r="M811">
            <v>102.94</v>
          </cell>
          <cell r="O811">
            <v>105.47</v>
          </cell>
          <cell r="Q811">
            <v>102.48</v>
          </cell>
          <cell r="S811">
            <v>106.44</v>
          </cell>
        </row>
        <row r="812">
          <cell r="A812" t="str">
            <v>2 S 05 000 15</v>
          </cell>
          <cell r="B812" t="str">
            <v>Dentes para bueiros duplos D=1,20 m</v>
          </cell>
          <cell r="E812" t="str">
            <v>und</v>
          </cell>
          <cell r="G812">
            <v>105.15</v>
          </cell>
          <cell r="M812">
            <v>116.41</v>
          </cell>
          <cell r="O812">
            <v>119.28</v>
          </cell>
          <cell r="Q812">
            <v>115.84</v>
          </cell>
          <cell r="S812">
            <v>120.39</v>
          </cell>
        </row>
        <row r="813">
          <cell r="A813" t="str">
            <v>2 S 05 000 16</v>
          </cell>
          <cell r="B813" t="str">
            <v>Dentes para bueiros duplos D=1,50 m</v>
          </cell>
          <cell r="E813" t="str">
            <v>und</v>
          </cell>
          <cell r="G813">
            <v>129.72</v>
          </cell>
          <cell r="M813">
            <v>143.77000000000001</v>
          </cell>
          <cell r="O813">
            <v>147.33000000000001</v>
          </cell>
          <cell r="Q813">
            <v>143.22999999999999</v>
          </cell>
          <cell r="S813">
            <v>148.66</v>
          </cell>
        </row>
        <row r="814">
          <cell r="A814" t="str">
            <v>2 S 05 000 17</v>
          </cell>
          <cell r="B814" t="str">
            <v>Dentes para bueiros triplos D=1,00 m</v>
          </cell>
          <cell r="E814" t="str">
            <v>und</v>
          </cell>
          <cell r="G814">
            <v>136.16999999999999</v>
          </cell>
          <cell r="M814">
            <v>150.86000000000001</v>
          </cell>
          <cell r="O814">
            <v>154.47999999999999</v>
          </cell>
          <cell r="Q814">
            <v>150.01</v>
          </cell>
          <cell r="S814">
            <v>155.93</v>
          </cell>
        </row>
        <row r="815">
          <cell r="A815" t="str">
            <v>2 S 05 000 18</v>
          </cell>
          <cell r="B815" t="str">
            <v>Dentes para bueiros triplos D=1,20</v>
          </cell>
          <cell r="E815" t="str">
            <v>und</v>
          </cell>
          <cell r="G815">
            <v>157.81</v>
          </cell>
          <cell r="M815">
            <v>174.71</v>
          </cell>
          <cell r="O815">
            <v>179.01</v>
          </cell>
          <cell r="Q815">
            <v>173.85</v>
          </cell>
          <cell r="S815">
            <v>180.68</v>
          </cell>
        </row>
        <row r="816">
          <cell r="A816" t="str">
            <v>2 S 05 000 19</v>
          </cell>
          <cell r="B816" t="str">
            <v>Dentes para bueiros triplos D=1,50 m</v>
          </cell>
          <cell r="E816" t="str">
            <v>und</v>
          </cell>
          <cell r="G816">
            <v>192.19</v>
          </cell>
          <cell r="M816">
            <v>212.96</v>
          </cell>
          <cell r="O816">
            <v>218.2</v>
          </cell>
          <cell r="Q816">
            <v>212.05</v>
          </cell>
          <cell r="S816">
            <v>220.2</v>
          </cell>
        </row>
        <row r="817">
          <cell r="A817" t="str">
            <v>2 S 05 100 00</v>
          </cell>
          <cell r="B817" t="str">
            <v>Enleivamento</v>
          </cell>
          <cell r="E817" t="str">
            <v>m2</v>
          </cell>
          <cell r="G817">
            <v>3.36</v>
          </cell>
          <cell r="M817">
            <v>3.92</v>
          </cell>
          <cell r="O817">
            <v>3.92</v>
          </cell>
          <cell r="Q817">
            <v>3.85</v>
          </cell>
          <cell r="S817">
            <v>3.85</v>
          </cell>
        </row>
        <row r="818">
          <cell r="A818" t="str">
            <v>2 S 05 102 00</v>
          </cell>
          <cell r="B818" t="str">
            <v>Hidrossemeadura</v>
          </cell>
          <cell r="E818" t="str">
            <v>m2</v>
          </cell>
          <cell r="G818">
            <v>1.1399999999999999</v>
          </cell>
          <cell r="M818">
            <v>0.84</v>
          </cell>
          <cell r="O818">
            <v>0.86</v>
          </cell>
          <cell r="Q818">
            <v>0.84</v>
          </cell>
          <cell r="S818">
            <v>0.85</v>
          </cell>
        </row>
        <row r="819">
          <cell r="A819" t="str">
            <v>2 S 05 300 01</v>
          </cell>
          <cell r="B819" t="str">
            <v>Alvenaria de pedra arrumada</v>
          </cell>
          <cell r="E819" t="str">
            <v>m3</v>
          </cell>
          <cell r="G819">
            <v>47.78</v>
          </cell>
          <cell r="M819">
            <v>55.63</v>
          </cell>
          <cell r="O819">
            <v>56.22</v>
          </cell>
          <cell r="Q819">
            <v>55.59</v>
          </cell>
          <cell r="S819">
            <v>57.06</v>
          </cell>
        </row>
        <row r="820">
          <cell r="A820" t="str">
            <v>2 S 05 300 02</v>
          </cell>
          <cell r="B820" t="str">
            <v>Enrocamento de pedra jogada</v>
          </cell>
          <cell r="E820" t="str">
            <v>m3</v>
          </cell>
          <cell r="G820">
            <v>27.48</v>
          </cell>
          <cell r="M820">
            <v>31.54</v>
          </cell>
          <cell r="O820">
            <v>32.03</v>
          </cell>
          <cell r="Q820">
            <v>31.5</v>
          </cell>
          <cell r="S820">
            <v>32.729999999999997</v>
          </cell>
        </row>
        <row r="821">
          <cell r="A821" t="str">
            <v>2 S 05 301 00</v>
          </cell>
          <cell r="B821" t="str">
            <v>Alvenaria de pedra argamassada</v>
          </cell>
          <cell r="E821" t="str">
            <v>m3</v>
          </cell>
          <cell r="G821">
            <v>123.04</v>
          </cell>
          <cell r="M821">
            <v>136.59</v>
          </cell>
          <cell r="O821">
            <v>139.43</v>
          </cell>
          <cell r="Q821">
            <v>135.06</v>
          </cell>
          <cell r="S821">
            <v>140.97999999999999</v>
          </cell>
        </row>
        <row r="822">
          <cell r="A822" t="str">
            <v>2 S 05 301 01</v>
          </cell>
          <cell r="B822" t="str">
            <v>Alvenaria tijolos de 20 cm de espessura</v>
          </cell>
          <cell r="E822" t="str">
            <v>m2</v>
          </cell>
          <cell r="G822">
            <v>26.67</v>
          </cell>
          <cell r="M822">
            <v>33.06</v>
          </cell>
          <cell r="O822">
            <v>33.17</v>
          </cell>
          <cell r="Q822">
            <v>33.01</v>
          </cell>
          <cell r="S822">
            <v>33.21</v>
          </cell>
        </row>
        <row r="823">
          <cell r="A823" t="str">
            <v>2 S 05 302 01</v>
          </cell>
          <cell r="B823" t="str">
            <v>Muro gabião tipo caixa</v>
          </cell>
          <cell r="E823" t="str">
            <v>m3</v>
          </cell>
          <cell r="G823">
            <v>124.7</v>
          </cell>
          <cell r="M823">
            <v>145.96</v>
          </cell>
          <cell r="O823">
            <v>138.34</v>
          </cell>
          <cell r="Q823">
            <v>137.43</v>
          </cell>
          <cell r="S823">
            <v>138.84</v>
          </cell>
        </row>
        <row r="824">
          <cell r="A824" t="str">
            <v>2 S 05 303 01</v>
          </cell>
          <cell r="B824" t="str">
            <v>Terra armada - ECE - greide 0,0&lt;h&lt;6,00m</v>
          </cell>
          <cell r="E824" t="str">
            <v>m2</v>
          </cell>
          <cell r="G824">
            <v>185.44</v>
          </cell>
          <cell r="M824">
            <v>196.56</v>
          </cell>
          <cell r="O824">
            <v>196.56</v>
          </cell>
          <cell r="Q824">
            <v>218.81</v>
          </cell>
          <cell r="S824">
            <v>218.81</v>
          </cell>
        </row>
        <row r="825">
          <cell r="A825" t="str">
            <v>2 S 05 303 02</v>
          </cell>
          <cell r="B825" t="str">
            <v>Terra armada - ECE - greide 6,0&lt;h&lt;9,00m</v>
          </cell>
          <cell r="E825" t="str">
            <v>m2</v>
          </cell>
          <cell r="G825">
            <v>208.05</v>
          </cell>
          <cell r="M825">
            <v>220.52</v>
          </cell>
          <cell r="O825">
            <v>220.52</v>
          </cell>
          <cell r="Q825">
            <v>245.49</v>
          </cell>
          <cell r="S825">
            <v>245.49</v>
          </cell>
        </row>
        <row r="826">
          <cell r="A826" t="str">
            <v>2 S 05 303 03</v>
          </cell>
          <cell r="B826" t="str">
            <v>Terra armada - ECE - greide 9,0&lt;h&lt;12,00m</v>
          </cell>
          <cell r="E826" t="str">
            <v>m2</v>
          </cell>
          <cell r="G826">
            <v>230.67</v>
          </cell>
          <cell r="M826">
            <v>244.38</v>
          </cell>
          <cell r="O826">
            <v>244.38</v>
          </cell>
          <cell r="Q826">
            <v>272.19</v>
          </cell>
          <cell r="S826">
            <v>272.19</v>
          </cell>
        </row>
        <row r="827">
          <cell r="A827" t="str">
            <v>2 S 05 303 04</v>
          </cell>
          <cell r="B827" t="str">
            <v>Terra armada - ECE - pé de talude 0,0&lt;h&lt;6,00m</v>
          </cell>
          <cell r="E827" t="str">
            <v>m2</v>
          </cell>
          <cell r="G827">
            <v>218.61</v>
          </cell>
          <cell r="M827">
            <v>231.72</v>
          </cell>
          <cell r="O827">
            <v>231.72</v>
          </cell>
          <cell r="Q827">
            <v>257.95</v>
          </cell>
          <cell r="S827">
            <v>257.95</v>
          </cell>
        </row>
        <row r="828">
          <cell r="A828" t="str">
            <v>2 S 05 303 05</v>
          </cell>
          <cell r="B828" t="str">
            <v>Terra armada - ECE - pé de talude 6,0&lt;h&lt;9,00m</v>
          </cell>
          <cell r="E828" t="str">
            <v>m2</v>
          </cell>
          <cell r="G828">
            <v>245.74</v>
          </cell>
          <cell r="M828">
            <v>260.49</v>
          </cell>
          <cell r="O828">
            <v>260.49</v>
          </cell>
          <cell r="Q828">
            <v>289.97000000000003</v>
          </cell>
          <cell r="S828">
            <v>289.97000000000003</v>
          </cell>
        </row>
        <row r="829">
          <cell r="A829" t="str">
            <v>2 S 05 303 06</v>
          </cell>
          <cell r="B829" t="str">
            <v>Terra armada - ECE - pé de talude 9,0&lt;h&lt;12,00m</v>
          </cell>
          <cell r="E829" t="str">
            <v>m2</v>
          </cell>
          <cell r="G829">
            <v>271.38</v>
          </cell>
          <cell r="M829">
            <v>287.66000000000003</v>
          </cell>
          <cell r="O829">
            <v>287.66000000000003</v>
          </cell>
          <cell r="Q829">
            <v>324.2</v>
          </cell>
          <cell r="S829">
            <v>324.2</v>
          </cell>
        </row>
        <row r="830">
          <cell r="A830" t="str">
            <v>2 S 05 303 07</v>
          </cell>
          <cell r="B830" t="str">
            <v>Terra armada - ECE - encontro portante 0,0&lt;h&lt;6,00m</v>
          </cell>
          <cell r="E830" t="str">
            <v>m2</v>
          </cell>
          <cell r="G830">
            <v>398.04</v>
          </cell>
          <cell r="M830">
            <v>421.92</v>
          </cell>
          <cell r="O830">
            <v>421.92</v>
          </cell>
          <cell r="Q830">
            <v>469.68</v>
          </cell>
          <cell r="S830">
            <v>469.68</v>
          </cell>
        </row>
        <row r="831">
          <cell r="A831" t="str">
            <v>2 S 05 303 08</v>
          </cell>
          <cell r="B831" t="str">
            <v>Terra armada - ECE - encontro portante 6,0&lt;h&lt;9,00m</v>
          </cell>
          <cell r="E831" t="str">
            <v>m2</v>
          </cell>
          <cell r="G831">
            <v>530.41999999999996</v>
          </cell>
          <cell r="M831">
            <v>562.24</v>
          </cell>
          <cell r="O831">
            <v>562.24</v>
          </cell>
          <cell r="Q831">
            <v>625.9</v>
          </cell>
          <cell r="S831">
            <v>625.9</v>
          </cell>
        </row>
        <row r="832">
          <cell r="A832" t="str">
            <v>2 S 05 303 09</v>
          </cell>
          <cell r="B832" t="str">
            <v>Escamas de concreto armado para terra armada</v>
          </cell>
          <cell r="E832" t="str">
            <v>m3</v>
          </cell>
          <cell r="G832">
            <v>470.28</v>
          </cell>
          <cell r="M832">
            <v>517.65</v>
          </cell>
          <cell r="O832">
            <v>535.33000000000004</v>
          </cell>
          <cell r="Q832">
            <v>524.22</v>
          </cell>
          <cell r="S832">
            <v>539.16999999999996</v>
          </cell>
        </row>
        <row r="833">
          <cell r="A833" t="str">
            <v>2 S 05 303 10</v>
          </cell>
          <cell r="B833" t="str">
            <v>Concr. soleira e arremates de maciço terra armada</v>
          </cell>
          <cell r="E833" t="str">
            <v>m3</v>
          </cell>
          <cell r="G833">
            <v>227.24</v>
          </cell>
          <cell r="M833">
            <v>248.06</v>
          </cell>
          <cell r="O833">
            <v>254.14</v>
          </cell>
          <cell r="Q833">
            <v>244.32</v>
          </cell>
          <cell r="S833">
            <v>256.86</v>
          </cell>
        </row>
        <row r="834">
          <cell r="A834" t="str">
            <v>2 S 05 303 11</v>
          </cell>
          <cell r="B834" t="str">
            <v>Montagem de maciço terra armada</v>
          </cell>
          <cell r="E834" t="str">
            <v>m2</v>
          </cell>
          <cell r="G834">
            <v>54.44</v>
          </cell>
          <cell r="M834">
            <v>63.72</v>
          </cell>
          <cell r="O834">
            <v>63.72</v>
          </cell>
          <cell r="Q834">
            <v>62.93</v>
          </cell>
          <cell r="S834">
            <v>62.93</v>
          </cell>
        </row>
        <row r="835">
          <cell r="A835" t="str">
            <v>2 S 05 340 01</v>
          </cell>
          <cell r="B835" t="str">
            <v>Execução cortina atirantada conc.armado fck=15 MPa</v>
          </cell>
          <cell r="E835" t="str">
            <v>m2</v>
          </cell>
          <cell r="G835">
            <v>776.35</v>
          </cell>
          <cell r="M835">
            <v>859.06</v>
          </cell>
          <cell r="O835">
            <v>882.36</v>
          </cell>
          <cell r="Q835">
            <v>881.64</v>
          </cell>
          <cell r="S835">
            <v>893.71</v>
          </cell>
        </row>
        <row r="836">
          <cell r="A836" t="str">
            <v>2 S 05 900 01</v>
          </cell>
          <cell r="B836" t="str">
            <v>Tirante protendido p/ cort. aço st 85/105 D= 32mm</v>
          </cell>
          <cell r="E836" t="str">
            <v>m</v>
          </cell>
          <cell r="G836">
            <v>75.650000000000006</v>
          </cell>
          <cell r="M836">
            <v>85.2</v>
          </cell>
          <cell r="O836">
            <v>86.05</v>
          </cell>
          <cell r="Q836">
            <v>86.03</v>
          </cell>
          <cell r="S836">
            <v>86.08</v>
          </cell>
        </row>
        <row r="837">
          <cell r="A837" t="str">
            <v>2 S 06 210 01</v>
          </cell>
          <cell r="B837" t="str">
            <v>Pórtico metálico</v>
          </cell>
          <cell r="E837" t="str">
            <v>und</v>
          </cell>
          <cell r="G837">
            <v>39739.339999999997</v>
          </cell>
          <cell r="M837">
            <v>40019.26</v>
          </cell>
          <cell r="O837">
            <v>40044.01</v>
          </cell>
          <cell r="Q837">
            <v>40004.67</v>
          </cell>
          <cell r="S837">
            <v>40055.39</v>
          </cell>
        </row>
        <row r="838">
          <cell r="A838" t="str">
            <v>2 S 06 400 01</v>
          </cell>
          <cell r="B838" t="str">
            <v>Cerca arame farp. c/ mourão concr. seção quadrada</v>
          </cell>
          <cell r="E838" t="str">
            <v>m</v>
          </cell>
          <cell r="G838">
            <v>12.2</v>
          </cell>
          <cell r="M838">
            <v>14.91</v>
          </cell>
          <cell r="O838">
            <v>15.13</v>
          </cell>
          <cell r="Q838">
            <v>15.44</v>
          </cell>
          <cell r="S838">
            <v>14.52</v>
          </cell>
        </row>
        <row r="839">
          <cell r="A839" t="str">
            <v>2 S 06 400 02</v>
          </cell>
          <cell r="B839" t="str">
            <v>Cerca arame farp. c/ mourão concr. seção triang.</v>
          </cell>
          <cell r="E839" t="str">
            <v>m</v>
          </cell>
          <cell r="G839">
            <v>9.64</v>
          </cell>
          <cell r="M839">
            <v>11.54</v>
          </cell>
          <cell r="O839">
            <v>11.7</v>
          </cell>
          <cell r="Q839">
            <v>12.02</v>
          </cell>
          <cell r="S839">
            <v>11.56</v>
          </cell>
        </row>
        <row r="840">
          <cell r="A840" t="str">
            <v>2 S 06 410 00</v>
          </cell>
          <cell r="B840" t="str">
            <v>Cercas de arame farpado com suportes de madeira</v>
          </cell>
          <cell r="E840" t="str">
            <v>m</v>
          </cell>
          <cell r="G840">
            <v>5.53</v>
          </cell>
          <cell r="M840">
            <v>7.8</v>
          </cell>
          <cell r="O840">
            <v>7.83</v>
          </cell>
          <cell r="Q840">
            <v>8.1199999999999992</v>
          </cell>
          <cell r="S840">
            <v>8.1199999999999992</v>
          </cell>
        </row>
        <row r="841">
          <cell r="A841" t="str">
            <v>2 S 09 001 05</v>
          </cell>
          <cell r="B841" t="str">
            <v>Transporte local em rodov. não pav. (const.)</v>
          </cell>
          <cell r="E841" t="str">
            <v>tkm</v>
          </cell>
          <cell r="G841">
            <v>0.42</v>
          </cell>
          <cell r="M841">
            <v>0.46</v>
          </cell>
          <cell r="O841">
            <v>0.47</v>
          </cell>
          <cell r="Q841">
            <v>0.45</v>
          </cell>
          <cell r="S841">
            <v>0.45</v>
          </cell>
        </row>
        <row r="842">
          <cell r="A842" t="str">
            <v>2 S 09 001 40</v>
          </cell>
          <cell r="B842" t="str">
            <v>Transporte local c/ carroceria em rodovia não pav.</v>
          </cell>
          <cell r="E842" t="str">
            <v>tkm</v>
          </cell>
          <cell r="G842">
            <v>0.47</v>
          </cell>
          <cell r="M842">
            <v>0.53</v>
          </cell>
          <cell r="O842">
            <v>0.53</v>
          </cell>
          <cell r="Q842">
            <v>0.51</v>
          </cell>
          <cell r="S842">
            <v>0.51</v>
          </cell>
        </row>
        <row r="843">
          <cell r="A843" t="str">
            <v>2 S 09 001 90</v>
          </cell>
          <cell r="B843" t="str">
            <v>Transporte comercial c/ carr. rodov. não pav.</v>
          </cell>
          <cell r="E843" t="str">
            <v>tkm</v>
          </cell>
          <cell r="G843">
            <v>0.32</v>
          </cell>
          <cell r="M843">
            <v>0.35</v>
          </cell>
          <cell r="O843">
            <v>0.36</v>
          </cell>
          <cell r="Q843">
            <v>0.35</v>
          </cell>
          <cell r="S843">
            <v>0.35</v>
          </cell>
        </row>
        <row r="844">
          <cell r="A844" t="str">
            <v>2 S 09 002 05</v>
          </cell>
          <cell r="B844" t="str">
            <v>Transporte local em rodov. pavim. (const.)</v>
          </cell>
          <cell r="E844" t="str">
            <v>tkm</v>
          </cell>
          <cell r="G844">
            <v>0.32</v>
          </cell>
          <cell r="M844">
            <v>0.36</v>
          </cell>
          <cell r="O844">
            <v>0.36</v>
          </cell>
          <cell r="Q844">
            <v>0.35</v>
          </cell>
          <cell r="S844">
            <v>0.35</v>
          </cell>
        </row>
        <row r="845">
          <cell r="A845" t="str">
            <v>2 S 09 002 40</v>
          </cell>
          <cell r="B845" t="str">
            <v>Transporte local c/ carroceria em rodov. pavim.</v>
          </cell>
          <cell r="E845" t="str">
            <v>tkm</v>
          </cell>
          <cell r="G845">
            <v>0.35</v>
          </cell>
          <cell r="M845">
            <v>0.39</v>
          </cell>
          <cell r="O845">
            <v>0.4</v>
          </cell>
          <cell r="Q845">
            <v>0.38</v>
          </cell>
          <cell r="S845">
            <v>0.38</v>
          </cell>
        </row>
        <row r="846">
          <cell r="A846" t="str">
            <v>2 S 09 002 90</v>
          </cell>
          <cell r="B846" t="str">
            <v>Transporte comerc. c/ carr. rodov. pavim.</v>
          </cell>
          <cell r="E846" t="str">
            <v>tkm</v>
          </cell>
          <cell r="G846">
            <v>0.21</v>
          </cell>
          <cell r="M846">
            <v>0.23</v>
          </cell>
          <cell r="O846">
            <v>0.24</v>
          </cell>
          <cell r="Q846">
            <v>0.23</v>
          </cell>
          <cell r="S846">
            <v>0.23</v>
          </cell>
        </row>
        <row r="847">
          <cell r="B847" t="str">
            <v>Conservação</v>
          </cell>
        </row>
        <row r="848">
          <cell r="A848" t="str">
            <v>3 S 01 200 00</v>
          </cell>
          <cell r="B848" t="str">
            <v>Escavação e carga mat. jazida (consv)</v>
          </cell>
          <cell r="E848" t="str">
            <v>m3</v>
          </cell>
          <cell r="G848">
            <v>6.5</v>
          </cell>
          <cell r="M848">
            <v>6.73</v>
          </cell>
          <cell r="O848">
            <v>6.81</v>
          </cell>
          <cell r="Q848">
            <v>6.71</v>
          </cell>
          <cell r="S848">
            <v>6.71</v>
          </cell>
        </row>
        <row r="849">
          <cell r="A849" t="str">
            <v>3 S 01 401 00</v>
          </cell>
          <cell r="B849" t="str">
            <v>Recomposição de revestimento primário</v>
          </cell>
          <cell r="E849" t="str">
            <v>m3</v>
          </cell>
          <cell r="G849">
            <v>9.89</v>
          </cell>
          <cell r="M849">
            <v>10.41</v>
          </cell>
          <cell r="O849">
            <v>10.57</v>
          </cell>
          <cell r="Q849">
            <v>10.37</v>
          </cell>
          <cell r="S849">
            <v>10.37</v>
          </cell>
        </row>
        <row r="850">
          <cell r="A850" t="str">
            <v>3 S 01 930 00</v>
          </cell>
          <cell r="B850" t="str">
            <v>Regularização mecânica da faixa de domínio</v>
          </cell>
          <cell r="E850" t="str">
            <v>m2</v>
          </cell>
          <cell r="G850">
            <v>0.15</v>
          </cell>
          <cell r="M850">
            <v>0.15</v>
          </cell>
          <cell r="O850">
            <v>0.15</v>
          </cell>
          <cell r="Q850">
            <v>0.15</v>
          </cell>
          <cell r="S850">
            <v>0.15</v>
          </cell>
        </row>
        <row r="851">
          <cell r="A851" t="str">
            <v>3 S 02 200 00</v>
          </cell>
          <cell r="B851" t="str">
            <v>Solo p/ base de remendo profundo</v>
          </cell>
          <cell r="E851" t="str">
            <v>m3</v>
          </cell>
          <cell r="G851">
            <v>7.48</v>
          </cell>
          <cell r="M851">
            <v>7.74</v>
          </cell>
          <cell r="O851">
            <v>7.84</v>
          </cell>
          <cell r="Q851">
            <v>7.72</v>
          </cell>
          <cell r="S851">
            <v>7.72</v>
          </cell>
        </row>
        <row r="852">
          <cell r="A852" t="str">
            <v>3 S 02 200 01</v>
          </cell>
          <cell r="B852" t="str">
            <v>Recomposição de camada granular do pavimento</v>
          </cell>
          <cell r="E852" t="str">
            <v>m3</v>
          </cell>
          <cell r="G852">
            <v>11.61</v>
          </cell>
          <cell r="M852">
            <v>12.45</v>
          </cell>
          <cell r="O852">
            <v>12.57</v>
          </cell>
          <cell r="Q852">
            <v>12.32</v>
          </cell>
          <cell r="S852">
            <v>12.32</v>
          </cell>
        </row>
        <row r="853">
          <cell r="A853" t="str">
            <v>3 S 02 220 00</v>
          </cell>
          <cell r="B853" t="str">
            <v>Solo brita p/ base de rem. profundo</v>
          </cell>
          <cell r="E853" t="str">
            <v>m3</v>
          </cell>
          <cell r="G853">
            <v>17.2</v>
          </cell>
          <cell r="M853">
            <v>19.63</v>
          </cell>
          <cell r="O853">
            <v>19.899999999999999</v>
          </cell>
          <cell r="Q853">
            <v>19.63</v>
          </cell>
          <cell r="S853">
            <v>20.28</v>
          </cell>
        </row>
        <row r="854">
          <cell r="A854" t="str">
            <v>3 S 02 230 00</v>
          </cell>
          <cell r="B854" t="str">
            <v>Brita para base de remendo profundo</v>
          </cell>
          <cell r="E854" t="str">
            <v>m3</v>
          </cell>
          <cell r="G854">
            <v>37.79</v>
          </cell>
          <cell r="M854">
            <v>44.64</v>
          </cell>
          <cell r="O854">
            <v>45.27</v>
          </cell>
          <cell r="Q854">
            <v>44.67</v>
          </cell>
          <cell r="S854">
            <v>46.63</v>
          </cell>
        </row>
        <row r="855">
          <cell r="A855" t="str">
            <v>3 S 02 241 00</v>
          </cell>
          <cell r="B855" t="str">
            <v>Solo melhorado c/ cimento p/ base rem. profundo</v>
          </cell>
          <cell r="E855" t="str">
            <v>m3</v>
          </cell>
          <cell r="G855">
            <v>35.979999999999997</v>
          </cell>
          <cell r="M855">
            <v>37.99</v>
          </cell>
          <cell r="O855">
            <v>39.04</v>
          </cell>
          <cell r="Q855">
            <v>37.33</v>
          </cell>
          <cell r="S855">
            <v>39.4</v>
          </cell>
        </row>
        <row r="856">
          <cell r="A856" t="str">
            <v>3 S 02 300 00</v>
          </cell>
          <cell r="B856" t="str">
            <v>Imprimação</v>
          </cell>
          <cell r="E856" t="str">
            <v>m2</v>
          </cell>
          <cell r="G856">
            <v>0.13</v>
          </cell>
          <cell r="M856">
            <v>0.14000000000000001</v>
          </cell>
          <cell r="O856">
            <v>0.14000000000000001</v>
          </cell>
          <cell r="Q856">
            <v>0.14000000000000001</v>
          </cell>
          <cell r="S856">
            <v>0.14000000000000001</v>
          </cell>
        </row>
        <row r="857">
          <cell r="A857" t="str">
            <v>3 S 02 400 00</v>
          </cell>
          <cell r="B857" t="str">
            <v>Pintura de ligação</v>
          </cell>
          <cell r="E857" t="str">
            <v>m2</v>
          </cell>
          <cell r="G857">
            <v>0.09</v>
          </cell>
          <cell r="M857">
            <v>0.1</v>
          </cell>
          <cell r="O857">
            <v>0.1</v>
          </cell>
          <cell r="Q857">
            <v>0.1</v>
          </cell>
          <cell r="S857">
            <v>0.1</v>
          </cell>
        </row>
        <row r="858">
          <cell r="A858" t="str">
            <v>3 S 02 500 00</v>
          </cell>
          <cell r="B858" t="str">
            <v>Capa selante com pedrisco</v>
          </cell>
          <cell r="E858" t="str">
            <v>m2</v>
          </cell>
          <cell r="G858">
            <v>0.35</v>
          </cell>
          <cell r="M858">
            <v>0.41</v>
          </cell>
          <cell r="O858">
            <v>0.41</v>
          </cell>
          <cell r="Q858">
            <v>0.4</v>
          </cell>
          <cell r="S858">
            <v>0.41</v>
          </cell>
        </row>
        <row r="859">
          <cell r="A859" t="str">
            <v>3 S 02 500 01</v>
          </cell>
          <cell r="B859" t="str">
            <v>Capa selante com areia</v>
          </cell>
          <cell r="E859" t="str">
            <v>m2</v>
          </cell>
          <cell r="G859">
            <v>0.18</v>
          </cell>
          <cell r="M859">
            <v>0.21</v>
          </cell>
          <cell r="O859">
            <v>0.21</v>
          </cell>
          <cell r="Q859">
            <v>0.2</v>
          </cell>
          <cell r="S859">
            <v>0.2</v>
          </cell>
        </row>
        <row r="860">
          <cell r="A860" t="str">
            <v>3 S 02 500 02</v>
          </cell>
          <cell r="B860" t="str">
            <v>Tratamento superficial simples com CAP</v>
          </cell>
          <cell r="E860" t="str">
            <v>m2</v>
          </cell>
          <cell r="G860">
            <v>0.49</v>
          </cell>
          <cell r="M860">
            <v>0.56999999999999995</v>
          </cell>
          <cell r="O860">
            <v>0.56999999999999995</v>
          </cell>
          <cell r="Q860">
            <v>0.56000000000000005</v>
          </cell>
          <cell r="S860">
            <v>0.56999999999999995</v>
          </cell>
        </row>
        <row r="861">
          <cell r="A861" t="str">
            <v>3 S 02 500 03</v>
          </cell>
          <cell r="B861" t="str">
            <v>Tratamento superficial simples com emulsão</v>
          </cell>
          <cell r="E861" t="str">
            <v>m2</v>
          </cell>
          <cell r="G861">
            <v>0.46</v>
          </cell>
          <cell r="M861">
            <v>0.53</v>
          </cell>
          <cell r="O861">
            <v>0.54</v>
          </cell>
          <cell r="Q861">
            <v>0.53</v>
          </cell>
          <cell r="S861">
            <v>0.54</v>
          </cell>
        </row>
        <row r="862">
          <cell r="A862" t="str">
            <v>3 S 02 500 04</v>
          </cell>
          <cell r="B862" t="str">
            <v>Tratamento superficial simples c/ banho diluído</v>
          </cell>
          <cell r="E862" t="str">
            <v>m2</v>
          </cell>
          <cell r="G862">
            <v>0.52</v>
          </cell>
          <cell r="M862">
            <v>0.6</v>
          </cell>
          <cell r="O862">
            <v>0.61</v>
          </cell>
          <cell r="Q862">
            <v>0.6</v>
          </cell>
          <cell r="S862">
            <v>0.61</v>
          </cell>
        </row>
        <row r="863">
          <cell r="A863" t="str">
            <v>3 S 02 501 00</v>
          </cell>
          <cell r="B863" t="str">
            <v>Tratamento superficial duplo c/ CAP</v>
          </cell>
          <cell r="E863" t="str">
            <v>m2</v>
          </cell>
          <cell r="G863">
            <v>1.48</v>
          </cell>
          <cell r="M863">
            <v>1.71</v>
          </cell>
          <cell r="O863">
            <v>1.72</v>
          </cell>
          <cell r="Q863">
            <v>1.68</v>
          </cell>
          <cell r="S863">
            <v>1.72</v>
          </cell>
        </row>
        <row r="864">
          <cell r="A864" t="str">
            <v>3 S 02 501 01</v>
          </cell>
          <cell r="B864" t="str">
            <v>Tratamento superficial duplo com emulsão</v>
          </cell>
          <cell r="E864" t="str">
            <v>m2</v>
          </cell>
          <cell r="G864">
            <v>1.47</v>
          </cell>
          <cell r="M864">
            <v>1.69</v>
          </cell>
          <cell r="O864">
            <v>1.7</v>
          </cell>
          <cell r="Q864">
            <v>1.67</v>
          </cell>
          <cell r="S864">
            <v>1.71</v>
          </cell>
        </row>
        <row r="865">
          <cell r="A865" t="str">
            <v>3 S 02 501 02</v>
          </cell>
          <cell r="B865" t="str">
            <v>Tratamento superficial duplo com banho diluído</v>
          </cell>
          <cell r="E865" t="str">
            <v>m2</v>
          </cell>
          <cell r="G865">
            <v>1.6</v>
          </cell>
          <cell r="M865">
            <v>1.85</v>
          </cell>
          <cell r="O865">
            <v>1.86</v>
          </cell>
          <cell r="Q865">
            <v>1.82</v>
          </cell>
          <cell r="S865">
            <v>1.86</v>
          </cell>
        </row>
        <row r="866">
          <cell r="A866" t="str">
            <v>3 S 02 502 00</v>
          </cell>
          <cell r="B866" t="str">
            <v>Tratamento superficial triplo com c.a.p.</v>
          </cell>
          <cell r="E866" t="str">
            <v>m2</v>
          </cell>
          <cell r="G866">
            <v>2.11</v>
          </cell>
          <cell r="M866">
            <v>2.4300000000000002</v>
          </cell>
          <cell r="O866">
            <v>2.44</v>
          </cell>
          <cell r="Q866">
            <v>2.39</v>
          </cell>
          <cell r="S866">
            <v>2.44</v>
          </cell>
        </row>
        <row r="867">
          <cell r="A867" t="str">
            <v>3 S 02 502 01</v>
          </cell>
          <cell r="B867" t="str">
            <v>Tratamento superficial triplo com emulsão</v>
          </cell>
          <cell r="E867" t="str">
            <v>m2</v>
          </cell>
          <cell r="G867">
            <v>2.13</v>
          </cell>
          <cell r="M867">
            <v>2.4500000000000002</v>
          </cell>
          <cell r="O867">
            <v>2.4700000000000002</v>
          </cell>
          <cell r="Q867">
            <v>2.41</v>
          </cell>
          <cell r="S867">
            <v>2.46</v>
          </cell>
        </row>
        <row r="868">
          <cell r="A868" t="str">
            <v>3 S 02 502 02</v>
          </cell>
          <cell r="B868" t="str">
            <v>Tratamento superficial triplo com banho diluído</v>
          </cell>
          <cell r="E868" t="str">
            <v>m2</v>
          </cell>
          <cell r="G868">
            <v>2.2799999999999998</v>
          </cell>
          <cell r="M868">
            <v>2.62</v>
          </cell>
          <cell r="O868">
            <v>2.64</v>
          </cell>
          <cell r="Q868">
            <v>2.58</v>
          </cell>
          <cell r="S868">
            <v>2.63</v>
          </cell>
        </row>
        <row r="869">
          <cell r="A869" t="str">
            <v>3 S 02 510 00</v>
          </cell>
          <cell r="B869" t="str">
            <v>Lama asfáltica fina (granulometrias I e II )</v>
          </cell>
          <cell r="E869" t="str">
            <v>m2</v>
          </cell>
          <cell r="G869">
            <v>0.51</v>
          </cell>
          <cell r="M869">
            <v>0.59</v>
          </cell>
          <cell r="O869">
            <v>0.59</v>
          </cell>
          <cell r="Q869">
            <v>0.57999999999999996</v>
          </cell>
          <cell r="S869">
            <v>0.59</v>
          </cell>
        </row>
        <row r="870">
          <cell r="A870" t="str">
            <v>3 S 02 510 01</v>
          </cell>
          <cell r="B870" t="str">
            <v>Lama asfáltica grossa (granulometrias III e IV)</v>
          </cell>
          <cell r="E870" t="str">
            <v>m2</v>
          </cell>
          <cell r="G870">
            <v>0.92</v>
          </cell>
          <cell r="M870">
            <v>1.07</v>
          </cell>
          <cell r="O870">
            <v>1.07</v>
          </cell>
          <cell r="Q870">
            <v>1.05</v>
          </cell>
          <cell r="S870">
            <v>1.06</v>
          </cell>
        </row>
        <row r="871">
          <cell r="A871" t="str">
            <v>3 S 02 520 00</v>
          </cell>
          <cell r="B871" t="str">
            <v>Mistura areia-asfalto em betoneira</v>
          </cell>
          <cell r="E871" t="str">
            <v>m3</v>
          </cell>
          <cell r="G871">
            <v>26</v>
          </cell>
          <cell r="M871">
            <v>29.71</v>
          </cell>
          <cell r="O871">
            <v>29.78</v>
          </cell>
          <cell r="Q871">
            <v>29.51</v>
          </cell>
          <cell r="S871">
            <v>29.51</v>
          </cell>
        </row>
        <row r="872">
          <cell r="A872" t="str">
            <v>3 S 02 520 01</v>
          </cell>
          <cell r="B872" t="str">
            <v>Mistura areia-asfalto usinada a frio</v>
          </cell>
          <cell r="E872" t="str">
            <v>m3</v>
          </cell>
          <cell r="G872">
            <v>17.82</v>
          </cell>
          <cell r="M872">
            <v>19.87</v>
          </cell>
          <cell r="O872">
            <v>19.96</v>
          </cell>
          <cell r="Q872">
            <v>19.559999999999999</v>
          </cell>
          <cell r="S872">
            <v>19.559999999999999</v>
          </cell>
        </row>
        <row r="873">
          <cell r="A873" t="str">
            <v>3 S 02 520 02</v>
          </cell>
          <cell r="B873" t="str">
            <v>Rec.do rev. com areia asfalto a frio</v>
          </cell>
          <cell r="E873" t="str">
            <v>m3</v>
          </cell>
          <cell r="G873">
            <v>20.87</v>
          </cell>
          <cell r="M873">
            <v>23.8</v>
          </cell>
          <cell r="O873">
            <v>23.8</v>
          </cell>
          <cell r="Q873">
            <v>23.26</v>
          </cell>
          <cell r="S873">
            <v>23.26</v>
          </cell>
        </row>
        <row r="874">
          <cell r="A874" t="str">
            <v>3 S 02 521 00</v>
          </cell>
          <cell r="B874" t="str">
            <v>Mistura areia-asfalto usinada a quente</v>
          </cell>
          <cell r="E874" t="str">
            <v>m3</v>
          </cell>
          <cell r="G874">
            <v>60.43</v>
          </cell>
          <cell r="M874">
            <v>64.95</v>
          </cell>
          <cell r="O874">
            <v>65.11</v>
          </cell>
          <cell r="Q874">
            <v>78.69</v>
          </cell>
          <cell r="S874">
            <v>62.94</v>
          </cell>
        </row>
        <row r="875">
          <cell r="A875" t="str">
            <v>3 S 02 521 01</v>
          </cell>
          <cell r="B875" t="str">
            <v>Rec. do rev. com areia asfalto a quente</v>
          </cell>
          <cell r="E875" t="str">
            <v>m3</v>
          </cell>
          <cell r="G875">
            <v>14.12</v>
          </cell>
          <cell r="M875">
            <v>16.22</v>
          </cell>
          <cell r="O875">
            <v>16.22</v>
          </cell>
          <cell r="Q875">
            <v>15.89</v>
          </cell>
          <cell r="S875">
            <v>15.89</v>
          </cell>
        </row>
        <row r="876">
          <cell r="A876" t="str">
            <v>3 S 02 530 00</v>
          </cell>
          <cell r="B876" t="str">
            <v>Mistura betuminosa em betoneira</v>
          </cell>
          <cell r="E876" t="str">
            <v>m3</v>
          </cell>
          <cell r="G876">
            <v>36.840000000000003</v>
          </cell>
          <cell r="M876">
            <v>43.11</v>
          </cell>
          <cell r="O876">
            <v>43.5</v>
          </cell>
          <cell r="Q876">
            <v>43</v>
          </cell>
          <cell r="S876">
            <v>44.07</v>
          </cell>
        </row>
        <row r="877">
          <cell r="A877" t="str">
            <v>3 S 02 530 01</v>
          </cell>
          <cell r="B877" t="str">
            <v>Mistura betuminosa usinada a frio</v>
          </cell>
          <cell r="E877" t="str">
            <v>m3</v>
          </cell>
          <cell r="G877">
            <v>35.82</v>
          </cell>
          <cell r="M877">
            <v>41.72</v>
          </cell>
          <cell r="O877">
            <v>42.13</v>
          </cell>
          <cell r="Q877">
            <v>41.43</v>
          </cell>
          <cell r="S877">
            <v>42.51</v>
          </cell>
        </row>
        <row r="878">
          <cell r="A878" t="str">
            <v>3 S 02 530 02</v>
          </cell>
          <cell r="B878" t="str">
            <v>Rec.do rev. com mistura betuminosa a frio</v>
          </cell>
          <cell r="E878" t="str">
            <v>m3</v>
          </cell>
          <cell r="G878">
            <v>23.66</v>
          </cell>
          <cell r="M878">
            <v>26.99</v>
          </cell>
          <cell r="O878">
            <v>26.99</v>
          </cell>
          <cell r="Q878">
            <v>26.39</v>
          </cell>
          <cell r="S878">
            <v>26.39</v>
          </cell>
        </row>
        <row r="879">
          <cell r="A879" t="str">
            <v>3 S 02 540 00</v>
          </cell>
          <cell r="B879" t="str">
            <v>Mistura betuminosa usinada a quente</v>
          </cell>
          <cell r="E879" t="str">
            <v>m3</v>
          </cell>
          <cell r="G879">
            <v>75.17</v>
          </cell>
          <cell r="M879">
            <v>83.64</v>
          </cell>
          <cell r="O879">
            <v>84.21</v>
          </cell>
          <cell r="Q879">
            <v>92.85</v>
          </cell>
          <cell r="S879">
            <v>83.6</v>
          </cell>
        </row>
        <row r="880">
          <cell r="A880" t="str">
            <v>3 S 02 540 01</v>
          </cell>
          <cell r="B880" t="str">
            <v>Rec.do rev.com mistura betuminosa a quente</v>
          </cell>
          <cell r="E880" t="str">
            <v>m3</v>
          </cell>
          <cell r="G880">
            <v>16.399999999999999</v>
          </cell>
          <cell r="M880">
            <v>18.84</v>
          </cell>
          <cell r="O880">
            <v>18.84</v>
          </cell>
          <cell r="Q880">
            <v>18.46</v>
          </cell>
          <cell r="S880">
            <v>18.46</v>
          </cell>
        </row>
        <row r="881">
          <cell r="A881" t="str">
            <v>3 S 02 601 00</v>
          </cell>
          <cell r="B881" t="str">
            <v>Recomposição de placa de concreto</v>
          </cell>
          <cell r="E881" t="str">
            <v>m3</v>
          </cell>
          <cell r="G881">
            <v>218.14</v>
          </cell>
          <cell r="M881">
            <v>237.8</v>
          </cell>
          <cell r="O881">
            <v>243.59</v>
          </cell>
          <cell r="Q881">
            <v>233.72</v>
          </cell>
          <cell r="S881">
            <v>246.49</v>
          </cell>
        </row>
        <row r="882">
          <cell r="A882" t="str">
            <v>3 S 02 900 00</v>
          </cell>
          <cell r="B882" t="str">
            <v>Remoção mecanizada de revestimento betuminoso</v>
          </cell>
          <cell r="E882" t="str">
            <v>m3</v>
          </cell>
          <cell r="G882">
            <v>5.77</v>
          </cell>
          <cell r="M882">
            <v>6.35</v>
          </cell>
          <cell r="O882">
            <v>6.65</v>
          </cell>
          <cell r="Q882">
            <v>6.48</v>
          </cell>
          <cell r="S882">
            <v>6.48</v>
          </cell>
        </row>
        <row r="883">
          <cell r="A883" t="str">
            <v>3 S 02 901 00</v>
          </cell>
          <cell r="B883" t="str">
            <v>Remoção manual de revestimento betuminoso</v>
          </cell>
          <cell r="E883" t="str">
            <v>m3</v>
          </cell>
          <cell r="G883">
            <v>94.96</v>
          </cell>
          <cell r="M883">
            <v>110.07</v>
          </cell>
          <cell r="O883">
            <v>110.91</v>
          </cell>
          <cell r="Q883">
            <v>109.05</v>
          </cell>
          <cell r="S883">
            <v>109.05</v>
          </cell>
        </row>
        <row r="884">
          <cell r="A884" t="str">
            <v>3 S 02 902 00</v>
          </cell>
          <cell r="B884" t="str">
            <v>Remoção mecanizada da camada granular do pavimento</v>
          </cell>
          <cell r="E884" t="str">
            <v>m3</v>
          </cell>
          <cell r="G884">
            <v>3.69</v>
          </cell>
          <cell r="M884">
            <v>4.03</v>
          </cell>
          <cell r="O884">
            <v>4.24</v>
          </cell>
          <cell r="Q884">
            <v>4.13</v>
          </cell>
          <cell r="S884">
            <v>4.13</v>
          </cell>
        </row>
        <row r="885">
          <cell r="A885" t="str">
            <v>3 S 02 903 00</v>
          </cell>
          <cell r="B885" t="str">
            <v>Remoção manual da camada granular do pavimento</v>
          </cell>
          <cell r="E885" t="str">
            <v>m3</v>
          </cell>
          <cell r="G885">
            <v>49.73</v>
          </cell>
          <cell r="M885">
            <v>58.21</v>
          </cell>
          <cell r="O885">
            <v>58.52</v>
          </cell>
          <cell r="Q885">
            <v>57.82</v>
          </cell>
          <cell r="S885">
            <v>57.82</v>
          </cell>
        </row>
        <row r="886">
          <cell r="A886" t="str">
            <v>3 S 02 999 00</v>
          </cell>
          <cell r="B886" t="str">
            <v>Peneiramento</v>
          </cell>
          <cell r="E886" t="str">
            <v>m3</v>
          </cell>
          <cell r="G886">
            <v>5.81</v>
          </cell>
          <cell r="M886">
            <v>6.98</v>
          </cell>
          <cell r="O886">
            <v>6.98</v>
          </cell>
          <cell r="Q886">
            <v>6.98</v>
          </cell>
          <cell r="S886">
            <v>6.98</v>
          </cell>
        </row>
        <row r="887">
          <cell r="A887" t="str">
            <v>3 S 03 310 00</v>
          </cell>
          <cell r="B887" t="str">
            <v>Concreto ciclópico</v>
          </cell>
          <cell r="E887" t="str">
            <v>m3</v>
          </cell>
          <cell r="G887">
            <v>166.47</v>
          </cell>
          <cell r="M887">
            <v>183.45</v>
          </cell>
          <cell r="O887">
            <v>187.34</v>
          </cell>
          <cell r="Q887">
            <v>180.79</v>
          </cell>
          <cell r="S887">
            <v>189.32</v>
          </cell>
        </row>
        <row r="888">
          <cell r="A888" t="str">
            <v>3 S 03 329 00</v>
          </cell>
          <cell r="B888" t="str">
            <v>Concreto de cimento (confecção e lançamento)</v>
          </cell>
          <cell r="E888" t="str">
            <v>m3</v>
          </cell>
          <cell r="G888">
            <v>209.35</v>
          </cell>
          <cell r="M888">
            <v>229.42</v>
          </cell>
          <cell r="O888">
            <v>234.67</v>
          </cell>
          <cell r="Q888">
            <v>225.85</v>
          </cell>
          <cell r="S888">
            <v>237.3</v>
          </cell>
        </row>
        <row r="889">
          <cell r="A889" t="str">
            <v>3 S 03 329 01</v>
          </cell>
          <cell r="B889" t="str">
            <v>Concreto de cimento(confecção manual e lançamento)</v>
          </cell>
          <cell r="E889" t="str">
            <v>m3</v>
          </cell>
          <cell r="G889">
            <v>242.57</v>
          </cell>
          <cell r="M889">
            <v>268.77999999999997</v>
          </cell>
          <cell r="O889">
            <v>274.27</v>
          </cell>
          <cell r="Q889">
            <v>265.27</v>
          </cell>
          <cell r="S889">
            <v>277.31</v>
          </cell>
        </row>
        <row r="890">
          <cell r="A890" t="str">
            <v>3 S 03 340 02</v>
          </cell>
          <cell r="B890" t="str">
            <v>Argamassa cimento areia 1-6</v>
          </cell>
          <cell r="E890" t="str">
            <v>m3</v>
          </cell>
          <cell r="G890">
            <v>180.21</v>
          </cell>
          <cell r="M890">
            <v>196.36</v>
          </cell>
          <cell r="O890">
            <v>200.78</v>
          </cell>
          <cell r="Q890">
            <v>193</v>
          </cell>
          <cell r="S890">
            <v>202.39</v>
          </cell>
        </row>
        <row r="891">
          <cell r="A891" t="str">
            <v>3 S 03 340 03</v>
          </cell>
          <cell r="B891" t="str">
            <v>Argamassa cimento solo 1:10</v>
          </cell>
          <cell r="E891" t="str">
            <v>m3</v>
          </cell>
          <cell r="G891">
            <v>113.44</v>
          </cell>
          <cell r="M891">
            <v>125.25</v>
          </cell>
          <cell r="O891">
            <v>127.58</v>
          </cell>
          <cell r="Q891">
            <v>123.54</v>
          </cell>
          <cell r="S891">
            <v>128.30000000000001</v>
          </cell>
        </row>
        <row r="892">
          <cell r="A892" t="str">
            <v>3 S 03 353 00</v>
          </cell>
          <cell r="B892" t="str">
            <v>Dobragem e colocação de armadura</v>
          </cell>
          <cell r="E892" t="str">
            <v>kg</v>
          </cell>
          <cell r="G892">
            <v>3.89</v>
          </cell>
          <cell r="M892">
            <v>4.34</v>
          </cell>
          <cell r="O892">
            <v>4.55</v>
          </cell>
          <cell r="Q892">
            <v>4.55</v>
          </cell>
          <cell r="S892">
            <v>4.55</v>
          </cell>
        </row>
        <row r="893">
          <cell r="A893" t="str">
            <v>3 S 03 370 00</v>
          </cell>
          <cell r="B893" t="str">
            <v>Forma comum de madeira</v>
          </cell>
          <cell r="E893" t="str">
            <v>m2</v>
          </cell>
          <cell r="G893">
            <v>27.81</v>
          </cell>
          <cell r="M893">
            <v>30.76</v>
          </cell>
          <cell r="O893">
            <v>30.84</v>
          </cell>
          <cell r="Q893">
            <v>31.06</v>
          </cell>
          <cell r="S893">
            <v>31.01</v>
          </cell>
        </row>
        <row r="894">
          <cell r="A894" t="str">
            <v>3 S 03 940 01</v>
          </cell>
          <cell r="B894" t="str">
            <v>Reaterro e compactação p/ bueiro</v>
          </cell>
          <cell r="E894" t="str">
            <v>m3</v>
          </cell>
          <cell r="G894">
            <v>13.94</v>
          </cell>
          <cell r="M894">
            <v>16.04</v>
          </cell>
          <cell r="O894">
            <v>16.04</v>
          </cell>
          <cell r="Q894">
            <v>15.98</v>
          </cell>
          <cell r="S894">
            <v>15.98</v>
          </cell>
        </row>
        <row r="895">
          <cell r="A895" t="str">
            <v>3 S 03 940 02</v>
          </cell>
          <cell r="B895" t="str">
            <v>Reaterro apiloado</v>
          </cell>
          <cell r="E895" t="str">
            <v>m3</v>
          </cell>
          <cell r="G895">
            <v>8.75</v>
          </cell>
          <cell r="M895">
            <v>10.5</v>
          </cell>
          <cell r="O895">
            <v>10.5</v>
          </cell>
          <cell r="Q895">
            <v>10.5</v>
          </cell>
          <cell r="S895">
            <v>10.5</v>
          </cell>
        </row>
        <row r="896">
          <cell r="A896" t="str">
            <v>3 S 03 950 00</v>
          </cell>
          <cell r="B896" t="str">
            <v>Limpeza de ponte</v>
          </cell>
          <cell r="E896" t="str">
            <v>m</v>
          </cell>
          <cell r="G896">
            <v>2.14</v>
          </cell>
          <cell r="M896">
            <v>2.52</v>
          </cell>
          <cell r="O896">
            <v>2.5299999999999998</v>
          </cell>
          <cell r="Q896">
            <v>2.5</v>
          </cell>
          <cell r="S896">
            <v>2.5</v>
          </cell>
        </row>
        <row r="897">
          <cell r="A897" t="str">
            <v>3 S 04 000 00</v>
          </cell>
          <cell r="B897" t="str">
            <v>Escavação manual em material de 1a categoria</v>
          </cell>
          <cell r="E897" t="str">
            <v>m3</v>
          </cell>
          <cell r="G897">
            <v>15.79</v>
          </cell>
          <cell r="M897">
            <v>18.95</v>
          </cell>
          <cell r="O897">
            <v>18.95</v>
          </cell>
          <cell r="Q897">
            <v>18.95</v>
          </cell>
          <cell r="S897">
            <v>18.95</v>
          </cell>
        </row>
        <row r="898">
          <cell r="A898" t="str">
            <v>3 S 04 000 01</v>
          </cell>
          <cell r="B898" t="str">
            <v>Escavação manual em material de 2a categoria</v>
          </cell>
          <cell r="E898" t="str">
            <v>m3</v>
          </cell>
          <cell r="G898">
            <v>21.06</v>
          </cell>
          <cell r="M898">
            <v>25.27</v>
          </cell>
          <cell r="O898">
            <v>25.27</v>
          </cell>
          <cell r="Q898">
            <v>25.27</v>
          </cell>
          <cell r="S898">
            <v>25.27</v>
          </cell>
        </row>
        <row r="899">
          <cell r="A899" t="str">
            <v>3 S 04 001 00</v>
          </cell>
          <cell r="B899" t="str">
            <v>Escavação mecaniz. de vala em mater. de 1a cat.</v>
          </cell>
          <cell r="E899" t="str">
            <v>m3</v>
          </cell>
          <cell r="G899">
            <v>3.82</v>
          </cell>
          <cell r="M899">
            <v>4.37</v>
          </cell>
          <cell r="O899">
            <v>4.37</v>
          </cell>
          <cell r="Q899">
            <v>4.26</v>
          </cell>
          <cell r="S899">
            <v>4.26</v>
          </cell>
        </row>
        <row r="900">
          <cell r="A900" t="str">
            <v>3 S 04 010 00</v>
          </cell>
          <cell r="B900" t="str">
            <v>Escavação mecaniz.de vala em material de 2a cat.</v>
          </cell>
          <cell r="E900" t="str">
            <v>m3</v>
          </cell>
          <cell r="G900">
            <v>4.7699999999999996</v>
          </cell>
          <cell r="M900">
            <v>5.46</v>
          </cell>
          <cell r="O900">
            <v>5.46</v>
          </cell>
          <cell r="Q900">
            <v>5.32</v>
          </cell>
          <cell r="S900">
            <v>5.32</v>
          </cell>
        </row>
        <row r="901">
          <cell r="A901" t="str">
            <v>3 S 04 020 00</v>
          </cell>
          <cell r="B901" t="str">
            <v>Escavação e carga de material de 3a cat. em valas</v>
          </cell>
          <cell r="E901" t="str">
            <v>m3</v>
          </cell>
          <cell r="G901">
            <v>46.48</v>
          </cell>
          <cell r="M901">
            <v>50.78</v>
          </cell>
          <cell r="O901">
            <v>52.49</v>
          </cell>
          <cell r="Q901">
            <v>51.87</v>
          </cell>
          <cell r="S901">
            <v>62.39</v>
          </cell>
        </row>
        <row r="902">
          <cell r="A902" t="str">
            <v>3 S 04 300 16</v>
          </cell>
          <cell r="B902" t="str">
            <v>Bueiro met. chapa múltipla D=1,60m galv.</v>
          </cell>
          <cell r="E902" t="str">
            <v>m</v>
          </cell>
          <cell r="G902">
            <v>852.26</v>
          </cell>
          <cell r="M902">
            <v>990.04</v>
          </cell>
          <cell r="O902">
            <v>1036.74</v>
          </cell>
          <cell r="Q902">
            <v>1034.93</v>
          </cell>
          <cell r="S902">
            <v>1036.1500000000001</v>
          </cell>
        </row>
        <row r="903">
          <cell r="A903" t="str">
            <v>3 S 04 300 20</v>
          </cell>
          <cell r="B903" t="str">
            <v>Bueiro met. chapa múltipla D=2,00m galv.</v>
          </cell>
          <cell r="E903" t="str">
            <v>m</v>
          </cell>
          <cell r="G903">
            <v>1061.68</v>
          </cell>
          <cell r="M903">
            <v>1217.3399999999999</v>
          </cell>
          <cell r="O903">
            <v>1285.8</v>
          </cell>
          <cell r="Q903">
            <v>1283.8499999999999</v>
          </cell>
          <cell r="S903">
            <v>1285.08</v>
          </cell>
        </row>
        <row r="904">
          <cell r="A904" t="str">
            <v>3 S 04 301 16</v>
          </cell>
          <cell r="B904" t="str">
            <v>Bueiro met.chapas múlt. D=1,60 m rev. epoxy</v>
          </cell>
          <cell r="E904" t="str">
            <v>m</v>
          </cell>
          <cell r="G904">
            <v>928.35</v>
          </cell>
          <cell r="M904">
            <v>1074.95</v>
          </cell>
          <cell r="O904">
            <v>1085.56</v>
          </cell>
          <cell r="Q904">
            <v>1084.3599999999999</v>
          </cell>
          <cell r="S904">
            <v>1085.5899999999999</v>
          </cell>
        </row>
        <row r="905">
          <cell r="A905" t="str">
            <v>3 S 04 301 20</v>
          </cell>
          <cell r="B905" t="str">
            <v>Bueiro met. chapas múlt. D=2,00 m rev. epoxy</v>
          </cell>
          <cell r="E905" t="str">
            <v>m</v>
          </cell>
          <cell r="G905">
            <v>1155.49</v>
          </cell>
          <cell r="M905">
            <v>1322.33</v>
          </cell>
          <cell r="O905">
            <v>1346.44</v>
          </cell>
          <cell r="Q905">
            <v>1344.58</v>
          </cell>
          <cell r="S905">
            <v>1345.8</v>
          </cell>
        </row>
        <row r="906">
          <cell r="A906" t="str">
            <v>3 S 04 310 16</v>
          </cell>
          <cell r="B906" t="str">
            <v>Bueiro met. s/interrupção tráf. D=1,60 m galv.</v>
          </cell>
          <cell r="E906" t="str">
            <v>m</v>
          </cell>
          <cell r="G906">
            <v>1667.71</v>
          </cell>
          <cell r="M906">
            <v>1957.4</v>
          </cell>
          <cell r="O906">
            <v>1958.05</v>
          </cell>
          <cell r="Q906">
            <v>1892.17</v>
          </cell>
          <cell r="S906">
            <v>1893.36</v>
          </cell>
        </row>
        <row r="907">
          <cell r="A907" t="str">
            <v>3 S 04 310 20</v>
          </cell>
          <cell r="B907" t="str">
            <v>Bueiro met. s/interrupção tráf. D=2,00 m galv.</v>
          </cell>
          <cell r="E907" t="str">
            <v>m</v>
          </cell>
          <cell r="G907">
            <v>2013.11</v>
          </cell>
          <cell r="M907">
            <v>2434.67</v>
          </cell>
          <cell r="O907">
            <v>2435.4499999999998</v>
          </cell>
          <cell r="Q907">
            <v>2282.92</v>
          </cell>
          <cell r="S907">
            <v>2284.36</v>
          </cell>
        </row>
        <row r="908">
          <cell r="A908" t="str">
            <v>3 S 04 311 16</v>
          </cell>
          <cell r="B908" t="str">
            <v>Bueiro met.s/interrupção tráf. D=1,60 m rev. epoxy</v>
          </cell>
          <cell r="E908" t="str">
            <v>m</v>
          </cell>
          <cell r="G908">
            <v>1700.88</v>
          </cell>
          <cell r="M908">
            <v>2030.38</v>
          </cell>
          <cell r="O908">
            <v>2031.03</v>
          </cell>
          <cell r="Q908">
            <v>1828.85</v>
          </cell>
          <cell r="S908">
            <v>1830.05</v>
          </cell>
        </row>
        <row r="909">
          <cell r="A909" t="str">
            <v>3 S 04 311 20</v>
          </cell>
          <cell r="B909" t="str">
            <v>Bueiro met.s/interrupção tráf. D=2,00 m rev. epoxy</v>
          </cell>
          <cell r="E909" t="str">
            <v>m</v>
          </cell>
          <cell r="G909">
            <v>2222.9899999999998</v>
          </cell>
          <cell r="M909">
            <v>2441.5700000000002</v>
          </cell>
          <cell r="O909">
            <v>2442.35</v>
          </cell>
          <cell r="Q909">
            <v>2288.87</v>
          </cell>
          <cell r="S909">
            <v>2290.3000000000002</v>
          </cell>
        </row>
        <row r="910">
          <cell r="A910" t="str">
            <v>3 S 04 590 00</v>
          </cell>
          <cell r="B910" t="str">
            <v>Assentamento de dreno profundo</v>
          </cell>
          <cell r="E910" t="str">
            <v>m</v>
          </cell>
          <cell r="G910">
            <v>34.85</v>
          </cell>
          <cell r="M910">
            <v>40.54</v>
          </cell>
          <cell r="O910">
            <v>40.96</v>
          </cell>
          <cell r="Q910">
            <v>40.409999999999997</v>
          </cell>
          <cell r="S910">
            <v>41.48</v>
          </cell>
        </row>
        <row r="911">
          <cell r="A911" t="str">
            <v>3 S 04 999 08</v>
          </cell>
          <cell r="B911" t="str">
            <v>Selo de argila apiloado com solo local</v>
          </cell>
          <cell r="E911" t="str">
            <v>m3</v>
          </cell>
          <cell r="G911">
            <v>8.75</v>
          </cell>
          <cell r="M911">
            <v>10.5</v>
          </cell>
          <cell r="O911">
            <v>10.5</v>
          </cell>
          <cell r="Q911">
            <v>10.5</v>
          </cell>
          <cell r="S911">
            <v>10.5</v>
          </cell>
        </row>
        <row r="912">
          <cell r="A912" t="str">
            <v>3 S 05 000 00</v>
          </cell>
          <cell r="B912" t="str">
            <v>Enrocamento de pedra arrumada</v>
          </cell>
          <cell r="E912" t="str">
            <v>m3</v>
          </cell>
          <cell r="G912">
            <v>61.59</v>
          </cell>
          <cell r="M912">
            <v>72.58</v>
          </cell>
          <cell r="O912">
            <v>73.02</v>
          </cell>
          <cell r="Q912">
            <v>72.75</v>
          </cell>
          <cell r="S912">
            <v>74.23</v>
          </cell>
        </row>
        <row r="913">
          <cell r="A913" t="str">
            <v>3 S 05 001 00</v>
          </cell>
          <cell r="B913" t="str">
            <v>Enrocamento de pedra jogada</v>
          </cell>
          <cell r="E913" t="str">
            <v>m3</v>
          </cell>
          <cell r="G913">
            <v>40.799999999999997</v>
          </cell>
          <cell r="M913">
            <v>47.86</v>
          </cell>
          <cell r="O913">
            <v>48.23</v>
          </cell>
          <cell r="Q913">
            <v>48</v>
          </cell>
          <cell r="S913">
            <v>49.23</v>
          </cell>
        </row>
        <row r="914">
          <cell r="A914" t="str">
            <v>3 S 05 101 01</v>
          </cell>
          <cell r="B914" t="str">
            <v>Revestimento vegetal com mudas</v>
          </cell>
          <cell r="E914" t="str">
            <v>m2</v>
          </cell>
          <cell r="G914">
            <v>2.96</v>
          </cell>
          <cell r="M914">
            <v>3.46</v>
          </cell>
          <cell r="O914">
            <v>3.47</v>
          </cell>
          <cell r="Q914">
            <v>3.42</v>
          </cell>
          <cell r="S914">
            <v>3.42</v>
          </cell>
        </row>
        <row r="915">
          <cell r="A915" t="str">
            <v>3 S 05 101 02</v>
          </cell>
          <cell r="B915" t="str">
            <v>Revestimento vegetal com grama em leivas</v>
          </cell>
          <cell r="E915" t="str">
            <v>m2</v>
          </cell>
          <cell r="G915">
            <v>3.17</v>
          </cell>
          <cell r="M915">
            <v>3.69</v>
          </cell>
          <cell r="O915">
            <v>3.7</v>
          </cell>
          <cell r="Q915">
            <v>3.64</v>
          </cell>
          <cell r="S915">
            <v>3.64</v>
          </cell>
        </row>
        <row r="916">
          <cell r="A916" t="str">
            <v>3 S 08 001 00</v>
          </cell>
          <cell r="B916" t="str">
            <v>Reconformação da plataforma</v>
          </cell>
          <cell r="E916" t="str">
            <v>ha</v>
          </cell>
          <cell r="G916">
            <v>105.07</v>
          </cell>
          <cell r="M916">
            <v>110.09</v>
          </cell>
          <cell r="O916">
            <v>120.63</v>
          </cell>
          <cell r="Q916">
            <v>117.37</v>
          </cell>
          <cell r="S916">
            <v>117.37</v>
          </cell>
        </row>
        <row r="917">
          <cell r="A917" t="str">
            <v>3 S 08 100 00</v>
          </cell>
          <cell r="B917" t="str">
            <v>Tapa buraco</v>
          </cell>
          <cell r="E917" t="str">
            <v>m3</v>
          </cell>
          <cell r="G917">
            <v>92.24</v>
          </cell>
          <cell r="M917">
            <v>110.38</v>
          </cell>
          <cell r="O917">
            <v>110.38</v>
          </cell>
          <cell r="Q917">
            <v>110.34</v>
          </cell>
          <cell r="S917">
            <v>110.34</v>
          </cell>
        </row>
        <row r="918">
          <cell r="A918" t="str">
            <v>3 S 08 101 01</v>
          </cell>
          <cell r="B918" t="str">
            <v>Remendo profundo com demolição manual</v>
          </cell>
          <cell r="E918" t="str">
            <v>m3</v>
          </cell>
          <cell r="G918">
            <v>109.06</v>
          </cell>
          <cell r="M918">
            <v>129.85</v>
          </cell>
          <cell r="O918">
            <v>129.85</v>
          </cell>
          <cell r="Q918">
            <v>129.75</v>
          </cell>
          <cell r="S918">
            <v>129.75</v>
          </cell>
        </row>
        <row r="919">
          <cell r="A919" t="str">
            <v>3 S 08 101 02</v>
          </cell>
          <cell r="B919" t="str">
            <v>Remendo profundo com demolição mecanizada</v>
          </cell>
          <cell r="E919" t="str">
            <v>m3</v>
          </cell>
          <cell r="G919">
            <v>80</v>
          </cell>
          <cell r="M919">
            <v>94.79</v>
          </cell>
          <cell r="O919">
            <v>94.79</v>
          </cell>
          <cell r="Q919">
            <v>94.15</v>
          </cell>
          <cell r="S919">
            <v>94.15</v>
          </cell>
        </row>
        <row r="920">
          <cell r="A920" t="str">
            <v>3 S 08 102 00</v>
          </cell>
          <cell r="B920" t="str">
            <v>Limpeza ench. juntas pav. concr. a quente (consv)</v>
          </cell>
          <cell r="E920" t="str">
            <v>m</v>
          </cell>
          <cell r="G920">
            <v>1.32</v>
          </cell>
          <cell r="M920">
            <v>1.53</v>
          </cell>
          <cell r="O920">
            <v>1.54</v>
          </cell>
          <cell r="Q920">
            <v>1.51</v>
          </cell>
          <cell r="S920">
            <v>1.52</v>
          </cell>
        </row>
        <row r="921">
          <cell r="A921" t="str">
            <v>3 S 08 102 01</v>
          </cell>
          <cell r="B921" t="str">
            <v>Limpeza ench. juntas pav. concr. a frio (consv)</v>
          </cell>
          <cell r="E921" t="str">
            <v>m</v>
          </cell>
          <cell r="G921">
            <v>1.06</v>
          </cell>
          <cell r="M921">
            <v>1.23</v>
          </cell>
          <cell r="O921">
            <v>1.23</v>
          </cell>
          <cell r="Q921">
            <v>1.2</v>
          </cell>
          <cell r="S921">
            <v>1.2</v>
          </cell>
        </row>
        <row r="922">
          <cell r="A922" t="str">
            <v>3 S 08 103 00</v>
          </cell>
          <cell r="B922" t="str">
            <v>Selagem de trinca</v>
          </cell>
          <cell r="E922" t="str">
            <v>l</v>
          </cell>
          <cell r="G922">
            <v>0.82</v>
          </cell>
          <cell r="M922">
            <v>0.96</v>
          </cell>
          <cell r="O922">
            <v>0.96</v>
          </cell>
          <cell r="Q922">
            <v>0.94</v>
          </cell>
          <cell r="S922">
            <v>0.94</v>
          </cell>
        </row>
        <row r="923">
          <cell r="A923" t="str">
            <v>3 S 08 104 01</v>
          </cell>
          <cell r="B923" t="str">
            <v>Combate à exsudação com areia</v>
          </cell>
          <cell r="E923" t="str">
            <v>m2</v>
          </cell>
          <cell r="G923">
            <v>0.28999999999999998</v>
          </cell>
          <cell r="M923">
            <v>0.32</v>
          </cell>
          <cell r="O923">
            <v>0.32</v>
          </cell>
          <cell r="Q923">
            <v>0.32</v>
          </cell>
          <cell r="S923">
            <v>0.32</v>
          </cell>
        </row>
        <row r="924">
          <cell r="A924" t="str">
            <v>3 S 08 104 02</v>
          </cell>
          <cell r="B924" t="str">
            <v>Combate à exsudação com pedrisco</v>
          </cell>
          <cell r="E924" t="str">
            <v>m2</v>
          </cell>
          <cell r="G924">
            <v>0.34</v>
          </cell>
          <cell r="M924">
            <v>0.39</v>
          </cell>
          <cell r="O924">
            <v>0.39</v>
          </cell>
          <cell r="Q924">
            <v>0.39</v>
          </cell>
          <cell r="S924">
            <v>0.39</v>
          </cell>
        </row>
        <row r="925">
          <cell r="A925" t="str">
            <v>3 S 08 109 00</v>
          </cell>
          <cell r="B925" t="str">
            <v>Correção de defeitos com mistura betuminosa</v>
          </cell>
          <cell r="E925" t="str">
            <v>m3</v>
          </cell>
          <cell r="G925">
            <v>61.12</v>
          </cell>
          <cell r="M925">
            <v>69.45</v>
          </cell>
          <cell r="O925">
            <v>69.45</v>
          </cell>
          <cell r="Q925">
            <v>68.17</v>
          </cell>
          <cell r="S925">
            <v>68.17</v>
          </cell>
        </row>
        <row r="926">
          <cell r="A926" t="str">
            <v>3 S 08 109 12</v>
          </cell>
          <cell r="B926" t="str">
            <v>Correção de defeitos por fresagem descontínua</v>
          </cell>
          <cell r="E926" t="str">
            <v>m3</v>
          </cell>
          <cell r="G926">
            <v>155.58000000000001</v>
          </cell>
          <cell r="M926">
            <v>152.16</v>
          </cell>
          <cell r="O926">
            <v>152.65</v>
          </cell>
          <cell r="Q926">
            <v>151.75</v>
          </cell>
          <cell r="S926">
            <v>147.24</v>
          </cell>
        </row>
        <row r="927">
          <cell r="A927" t="str">
            <v>3 S 08 110 00</v>
          </cell>
          <cell r="B927" t="str">
            <v>Correção de defeitos por penetração</v>
          </cell>
          <cell r="E927" t="str">
            <v>m2</v>
          </cell>
          <cell r="G927">
            <v>6.73</v>
          </cell>
          <cell r="M927">
            <v>7.66</v>
          </cell>
          <cell r="O927">
            <v>7.66</v>
          </cell>
          <cell r="Q927">
            <v>7.52</v>
          </cell>
          <cell r="S927">
            <v>7.53</v>
          </cell>
        </row>
        <row r="928">
          <cell r="A928" t="str">
            <v>3 S 08 200 00</v>
          </cell>
          <cell r="B928" t="str">
            <v>Recomp. de guarda corpo</v>
          </cell>
          <cell r="E928" t="str">
            <v>m</v>
          </cell>
          <cell r="G928">
            <v>57.3</v>
          </cell>
          <cell r="M928">
            <v>65.900000000000006</v>
          </cell>
          <cell r="O928">
            <v>67</v>
          </cell>
          <cell r="Q928">
            <v>66.03</v>
          </cell>
          <cell r="S928">
            <v>66.64</v>
          </cell>
        </row>
        <row r="929">
          <cell r="A929" t="str">
            <v>3 S 08 200 01</v>
          </cell>
          <cell r="B929" t="str">
            <v>Recomposição de sarjeta em alvenaria de tijolo</v>
          </cell>
          <cell r="E929" t="str">
            <v>m2</v>
          </cell>
          <cell r="G929">
            <v>25.78</v>
          </cell>
          <cell r="M929">
            <v>29.96</v>
          </cell>
          <cell r="O929">
            <v>30.01</v>
          </cell>
          <cell r="Q929">
            <v>29.93</v>
          </cell>
          <cell r="S929">
            <v>30.03</v>
          </cell>
        </row>
        <row r="930">
          <cell r="A930" t="str">
            <v>3 S 08 300 01</v>
          </cell>
          <cell r="B930" t="str">
            <v>Limpeza de sarjeta e meio fio</v>
          </cell>
          <cell r="E930" t="str">
            <v>m</v>
          </cell>
          <cell r="G930">
            <v>0.17</v>
          </cell>
          <cell r="M930">
            <v>0.21</v>
          </cell>
          <cell r="O930">
            <v>0.21</v>
          </cell>
          <cell r="Q930">
            <v>0.21</v>
          </cell>
          <cell r="S930">
            <v>0.21</v>
          </cell>
        </row>
        <row r="931">
          <cell r="A931" t="str">
            <v>3 S 08 301 01</v>
          </cell>
          <cell r="B931" t="str">
            <v>Limpeza de valeta de corte</v>
          </cell>
          <cell r="E931" t="str">
            <v>m</v>
          </cell>
          <cell r="G931">
            <v>0.26</v>
          </cell>
          <cell r="M931">
            <v>0.32</v>
          </cell>
          <cell r="O931">
            <v>0.32</v>
          </cell>
          <cell r="Q931">
            <v>0.32</v>
          </cell>
          <cell r="S931">
            <v>0.32</v>
          </cell>
        </row>
        <row r="932">
          <cell r="A932" t="str">
            <v>3 S 08 301 02</v>
          </cell>
          <cell r="B932" t="str">
            <v>Limpeza de vala de drenagem</v>
          </cell>
          <cell r="E932" t="str">
            <v>m</v>
          </cell>
          <cell r="G932">
            <v>1.06</v>
          </cell>
          <cell r="M932">
            <v>1.28</v>
          </cell>
          <cell r="O932">
            <v>1.28</v>
          </cell>
          <cell r="Q932">
            <v>1.28</v>
          </cell>
          <cell r="S932">
            <v>1.28</v>
          </cell>
        </row>
        <row r="933">
          <cell r="A933" t="str">
            <v>3 S 08 301 03</v>
          </cell>
          <cell r="B933" t="str">
            <v>Limpeza de descida d'água</v>
          </cell>
          <cell r="E933" t="str">
            <v>m</v>
          </cell>
          <cell r="G933">
            <v>0.35</v>
          </cell>
          <cell r="M933">
            <v>0.42</v>
          </cell>
          <cell r="O933">
            <v>0.42</v>
          </cell>
          <cell r="Q933">
            <v>0.42</v>
          </cell>
          <cell r="S933">
            <v>0.42</v>
          </cell>
        </row>
        <row r="934">
          <cell r="A934" t="str">
            <v>3 S 08 302 01</v>
          </cell>
          <cell r="B934" t="str">
            <v>Limpeza de bueiro</v>
          </cell>
          <cell r="E934" t="str">
            <v>m3</v>
          </cell>
          <cell r="G934">
            <v>5.81</v>
          </cell>
          <cell r="M934">
            <v>6.98</v>
          </cell>
          <cell r="O934">
            <v>6.98</v>
          </cell>
          <cell r="Q934">
            <v>6.98</v>
          </cell>
          <cell r="S934">
            <v>6.98</v>
          </cell>
        </row>
        <row r="935">
          <cell r="A935" t="str">
            <v>3 S 08 302 02</v>
          </cell>
          <cell r="B935" t="str">
            <v>Desobstrução de bueiro</v>
          </cell>
          <cell r="E935" t="str">
            <v>m3</v>
          </cell>
          <cell r="G935">
            <v>16.98</v>
          </cell>
          <cell r="M935">
            <v>20.37</v>
          </cell>
          <cell r="O935">
            <v>20.37</v>
          </cell>
          <cell r="Q935">
            <v>20.37</v>
          </cell>
          <cell r="S935">
            <v>20.37</v>
          </cell>
        </row>
        <row r="936">
          <cell r="A936" t="str">
            <v>3 S 08 302 03</v>
          </cell>
          <cell r="B936" t="str">
            <v>Assentamento de tubo D=0,60 m</v>
          </cell>
          <cell r="E936" t="str">
            <v>m</v>
          </cell>
          <cell r="G936">
            <v>123.51</v>
          </cell>
          <cell r="M936">
            <v>134.66999999999999</v>
          </cell>
          <cell r="O936">
            <v>138.94</v>
          </cell>
          <cell r="Q936">
            <v>136.88</v>
          </cell>
          <cell r="S936">
            <v>139.09</v>
          </cell>
        </row>
        <row r="937">
          <cell r="A937" t="str">
            <v>3 S 08 302 04</v>
          </cell>
          <cell r="B937" t="str">
            <v>Assentamento de tubo D=0,80 m</v>
          </cell>
          <cell r="E937" t="str">
            <v>m</v>
          </cell>
          <cell r="G937">
            <v>186.91</v>
          </cell>
          <cell r="M937">
            <v>203.38</v>
          </cell>
          <cell r="O937">
            <v>210.07</v>
          </cell>
          <cell r="Q937">
            <v>206.79</v>
          </cell>
          <cell r="S937">
            <v>210.44</v>
          </cell>
        </row>
        <row r="938">
          <cell r="A938" t="str">
            <v>3 S 08 302 05</v>
          </cell>
          <cell r="B938" t="str">
            <v>Assentamento de tubo D=1,0 m</v>
          </cell>
          <cell r="E938" t="str">
            <v>m</v>
          </cell>
          <cell r="G938">
            <v>275.91000000000003</v>
          </cell>
          <cell r="M938">
            <v>299.38</v>
          </cell>
          <cell r="O938">
            <v>309.63</v>
          </cell>
          <cell r="Q938">
            <v>304.77</v>
          </cell>
          <cell r="S938">
            <v>310.23</v>
          </cell>
        </row>
        <row r="939">
          <cell r="A939" t="str">
            <v>3 S 08 302 06</v>
          </cell>
          <cell r="B939" t="str">
            <v>Assentamento de tubo D=1,20 m</v>
          </cell>
          <cell r="E939" t="str">
            <v>m</v>
          </cell>
          <cell r="G939">
            <v>396.82</v>
          </cell>
          <cell r="M939">
            <v>432.17</v>
          </cell>
          <cell r="O939">
            <v>446.58</v>
          </cell>
          <cell r="Q939">
            <v>440.3</v>
          </cell>
          <cell r="S939">
            <v>447.32</v>
          </cell>
        </row>
        <row r="940">
          <cell r="A940" t="str">
            <v>3 S 08 400 00</v>
          </cell>
          <cell r="B940" t="str">
            <v>Limpeza de placa de sinalização</v>
          </cell>
          <cell r="E940" t="str">
            <v>m2</v>
          </cell>
          <cell r="G940">
            <v>2.6</v>
          </cell>
          <cell r="M940">
            <v>3.06</v>
          </cell>
          <cell r="O940">
            <v>3.06</v>
          </cell>
          <cell r="Q940">
            <v>3.02</v>
          </cell>
          <cell r="S940">
            <v>3.02</v>
          </cell>
        </row>
        <row r="941">
          <cell r="A941" t="str">
            <v>3 S 08 400 01</v>
          </cell>
          <cell r="B941" t="str">
            <v>Recomposição placa de sinalização</v>
          </cell>
          <cell r="E941" t="str">
            <v>m2</v>
          </cell>
          <cell r="G941">
            <v>10.85</v>
          </cell>
          <cell r="M941">
            <v>12.72</v>
          </cell>
          <cell r="O941">
            <v>12.73</v>
          </cell>
          <cell r="Q941">
            <v>12.55</v>
          </cell>
          <cell r="S941">
            <v>12.55</v>
          </cell>
        </row>
        <row r="942">
          <cell r="A942" t="str">
            <v>3 S 08 400 02</v>
          </cell>
          <cell r="B942" t="str">
            <v>Substituição de balizador</v>
          </cell>
          <cell r="E942" t="str">
            <v>un</v>
          </cell>
          <cell r="G942">
            <v>13.4</v>
          </cell>
          <cell r="M942">
            <v>15.4</v>
          </cell>
          <cell r="O942">
            <v>15.52</v>
          </cell>
          <cell r="Q942">
            <v>15.31</v>
          </cell>
          <cell r="S942">
            <v>15.41</v>
          </cell>
        </row>
        <row r="943">
          <cell r="A943" t="str">
            <v>3 S 08 401 00</v>
          </cell>
          <cell r="B943" t="str">
            <v>Recomposição de defensa metálica</v>
          </cell>
          <cell r="E943" t="str">
            <v>m</v>
          </cell>
          <cell r="G943">
            <v>104.13</v>
          </cell>
          <cell r="M943">
            <v>125.77</v>
          </cell>
          <cell r="O943">
            <v>127.92</v>
          </cell>
          <cell r="Q943">
            <v>127.96</v>
          </cell>
          <cell r="S943">
            <v>127.96</v>
          </cell>
        </row>
        <row r="944">
          <cell r="A944" t="str">
            <v>3 S 08 402 00</v>
          </cell>
          <cell r="B944" t="str">
            <v>Caiação</v>
          </cell>
          <cell r="E944" t="str">
            <v>m2</v>
          </cell>
          <cell r="G944">
            <v>0.8</v>
          </cell>
          <cell r="M944">
            <v>0.98</v>
          </cell>
          <cell r="O944">
            <v>0.97</v>
          </cell>
          <cell r="Q944">
            <v>0.97</v>
          </cell>
          <cell r="S944">
            <v>0.97</v>
          </cell>
        </row>
        <row r="945">
          <cell r="A945" t="str">
            <v>3 S 08 403 00</v>
          </cell>
          <cell r="B945" t="str">
            <v>Renovação de sinalização horizontal</v>
          </cell>
          <cell r="E945" t="str">
            <v>m2</v>
          </cell>
          <cell r="G945">
            <v>17.86</v>
          </cell>
          <cell r="M945">
            <v>19.66</v>
          </cell>
          <cell r="O945">
            <v>19.87</v>
          </cell>
          <cell r="Q945">
            <v>19.72</v>
          </cell>
          <cell r="S945">
            <v>19.72</v>
          </cell>
        </row>
        <row r="946">
          <cell r="A946" t="str">
            <v>3 S 08 404 00</v>
          </cell>
          <cell r="B946" t="str">
            <v>Recomp. tot. cerca c/ mourão de conc. secção quad.</v>
          </cell>
          <cell r="E946" t="str">
            <v>m</v>
          </cell>
          <cell r="G946">
            <v>11.94</v>
          </cell>
          <cell r="M946">
            <v>14.47</v>
          </cell>
          <cell r="O946">
            <v>14.72</v>
          </cell>
          <cell r="Q946">
            <v>14.97</v>
          </cell>
          <cell r="S946">
            <v>14.05</v>
          </cell>
        </row>
        <row r="947">
          <cell r="A947" t="str">
            <v>3 S 08 404 01</v>
          </cell>
          <cell r="B947" t="str">
            <v>Recomp. parc. cerca de conc. seção quad. - mourão</v>
          </cell>
          <cell r="E947" t="str">
            <v>m</v>
          </cell>
          <cell r="G947">
            <v>9.98</v>
          </cell>
          <cell r="M947">
            <v>12.39</v>
          </cell>
          <cell r="O947">
            <v>12.62</v>
          </cell>
          <cell r="Q947">
            <v>12.57</v>
          </cell>
          <cell r="S947">
            <v>11.65</v>
          </cell>
        </row>
        <row r="948">
          <cell r="A948" t="str">
            <v>3 S 08 404 02</v>
          </cell>
          <cell r="B948" t="str">
            <v>Recomp. parc. cerca c/ mourão de concr.-arame</v>
          </cell>
          <cell r="E948" t="str">
            <v>m</v>
          </cell>
          <cell r="G948">
            <v>2.42</v>
          </cell>
          <cell r="M948">
            <v>2.7</v>
          </cell>
          <cell r="O948">
            <v>2.71</v>
          </cell>
          <cell r="Q948">
            <v>3.03</v>
          </cell>
          <cell r="S948">
            <v>3.03</v>
          </cell>
        </row>
        <row r="949">
          <cell r="A949" t="str">
            <v>3 S 08 404 03</v>
          </cell>
          <cell r="B949" t="str">
            <v>Recomp. tot. cerca c/ mourão concr. seção triang.</v>
          </cell>
          <cell r="E949" t="str">
            <v>m</v>
          </cell>
          <cell r="G949">
            <v>10.06</v>
          </cell>
          <cell r="M949">
            <v>11.95</v>
          </cell>
          <cell r="O949">
            <v>12.13</v>
          </cell>
          <cell r="Q949">
            <v>12.41</v>
          </cell>
          <cell r="S949">
            <v>11.95</v>
          </cell>
        </row>
        <row r="950">
          <cell r="A950" t="str">
            <v>3 S 08 404 04</v>
          </cell>
          <cell r="B950" t="str">
            <v>Recomp. parc. cerca c/ mourão concr. seção triang.</v>
          </cell>
          <cell r="E950" t="str">
            <v>m</v>
          </cell>
          <cell r="G950">
            <v>8.44</v>
          </cell>
          <cell r="M950">
            <v>10.15</v>
          </cell>
          <cell r="O950">
            <v>10.34</v>
          </cell>
          <cell r="Q950">
            <v>10.26</v>
          </cell>
          <cell r="S950">
            <v>9.7899999999999991</v>
          </cell>
        </row>
        <row r="951">
          <cell r="A951" t="str">
            <v>3 S 08 414 00</v>
          </cell>
          <cell r="B951" t="str">
            <v>Recomposição total de cerca com mourão de madeira</v>
          </cell>
          <cell r="E951" t="str">
            <v>m</v>
          </cell>
          <cell r="G951">
            <v>4.66</v>
          </cell>
          <cell r="M951">
            <v>6.83</v>
          </cell>
          <cell r="O951">
            <v>6.84</v>
          </cell>
          <cell r="Q951">
            <v>7.16</v>
          </cell>
          <cell r="S951">
            <v>7.16</v>
          </cell>
        </row>
        <row r="952">
          <cell r="A952" t="str">
            <v>3 S 08 414 01</v>
          </cell>
          <cell r="B952" t="str">
            <v>Recomposição parcial cerca de madeira - mourão</v>
          </cell>
          <cell r="E952" t="str">
            <v>m</v>
          </cell>
          <cell r="G952">
            <v>3.53</v>
          </cell>
          <cell r="M952">
            <v>5.62</v>
          </cell>
          <cell r="O952">
            <v>5.64</v>
          </cell>
          <cell r="Q952">
            <v>5.61</v>
          </cell>
          <cell r="S952">
            <v>5.61</v>
          </cell>
        </row>
        <row r="953">
          <cell r="A953" t="str">
            <v>3 S 08 414 02</v>
          </cell>
          <cell r="B953" t="str">
            <v>Recomp. parcial cerca c/ mourão de madeira - arame</v>
          </cell>
          <cell r="E953" t="str">
            <v>m</v>
          </cell>
          <cell r="G953">
            <v>1.9</v>
          </cell>
          <cell r="M953">
            <v>2.0699999999999998</v>
          </cell>
          <cell r="O953">
            <v>2.0699999999999998</v>
          </cell>
          <cell r="Q953">
            <v>2.4</v>
          </cell>
          <cell r="S953">
            <v>2.4</v>
          </cell>
        </row>
        <row r="954">
          <cell r="A954" t="str">
            <v>3 S 08 500 00</v>
          </cell>
          <cell r="B954" t="str">
            <v>Recomposição manual de aterro</v>
          </cell>
          <cell r="E954" t="str">
            <v>m3</v>
          </cell>
          <cell r="G954">
            <v>45.61</v>
          </cell>
          <cell r="M954">
            <v>51.9</v>
          </cell>
          <cell r="O954">
            <v>52</v>
          </cell>
          <cell r="Q954">
            <v>51.45</v>
          </cell>
          <cell r="S954">
            <v>51.45</v>
          </cell>
        </row>
        <row r="955">
          <cell r="A955" t="str">
            <v>3 S 08 501 00</v>
          </cell>
          <cell r="B955" t="str">
            <v>Recomposição mecanizada de aterro</v>
          </cell>
          <cell r="E955" t="str">
            <v>m3</v>
          </cell>
          <cell r="G955">
            <v>14.25</v>
          </cell>
          <cell r="M955">
            <v>14.94</v>
          </cell>
          <cell r="O955">
            <v>15.04</v>
          </cell>
          <cell r="Q955">
            <v>14.76</v>
          </cell>
          <cell r="S955">
            <v>14.76</v>
          </cell>
        </row>
        <row r="956">
          <cell r="A956" t="str">
            <v>3 S 08 510 00</v>
          </cell>
          <cell r="B956" t="str">
            <v>Remoção manual de barreira em solo</v>
          </cell>
          <cell r="E956" t="str">
            <v>m3</v>
          </cell>
          <cell r="G956">
            <v>11.4</v>
          </cell>
          <cell r="M956">
            <v>13</v>
          </cell>
          <cell r="O956">
            <v>13</v>
          </cell>
          <cell r="Q956">
            <v>12.73</v>
          </cell>
          <cell r="S956">
            <v>12.73</v>
          </cell>
        </row>
        <row r="957">
          <cell r="A957" t="str">
            <v>3 S 08 510 01</v>
          </cell>
          <cell r="B957" t="str">
            <v>Remoção manual de barreira em rocha</v>
          </cell>
          <cell r="E957" t="str">
            <v>m3</v>
          </cell>
          <cell r="G957">
            <v>14.25</v>
          </cell>
          <cell r="M957">
            <v>16.260000000000002</v>
          </cell>
          <cell r="O957">
            <v>16.260000000000002</v>
          </cell>
          <cell r="Q957">
            <v>15.91</v>
          </cell>
          <cell r="S957">
            <v>15.91</v>
          </cell>
        </row>
        <row r="958">
          <cell r="A958" t="str">
            <v>3 S 08 511 00</v>
          </cell>
          <cell r="B958" t="str">
            <v>Remoção mecanizada de barreira - solo</v>
          </cell>
          <cell r="E958" t="str">
            <v>m3</v>
          </cell>
          <cell r="G958">
            <v>2.9</v>
          </cell>
          <cell r="M958">
            <v>3.16</v>
          </cell>
          <cell r="O958">
            <v>3.23</v>
          </cell>
          <cell r="Q958">
            <v>3.13</v>
          </cell>
          <cell r="S958">
            <v>3.13</v>
          </cell>
        </row>
        <row r="959">
          <cell r="A959" t="str">
            <v>3 S 08 512 00</v>
          </cell>
          <cell r="B959" t="str">
            <v>Remoção mecanizada de barreira - rocha</v>
          </cell>
          <cell r="E959" t="str">
            <v>m3</v>
          </cell>
          <cell r="G959">
            <v>4.45</v>
          </cell>
          <cell r="M959">
            <v>4.84</v>
          </cell>
          <cell r="O959">
            <v>4.95</v>
          </cell>
          <cell r="Q959">
            <v>4.79</v>
          </cell>
          <cell r="S959">
            <v>4.79</v>
          </cell>
        </row>
        <row r="960">
          <cell r="A960" t="str">
            <v>3 S 08 513 00</v>
          </cell>
          <cell r="B960" t="str">
            <v>Remoção de matacões</v>
          </cell>
          <cell r="E960" t="str">
            <v>m3</v>
          </cell>
          <cell r="G960">
            <v>37</v>
          </cell>
          <cell r="M960">
            <v>42.05</v>
          </cell>
          <cell r="O960">
            <v>43.7</v>
          </cell>
          <cell r="Q960">
            <v>43.09</v>
          </cell>
          <cell r="S960">
            <v>46.84</v>
          </cell>
        </row>
        <row r="961">
          <cell r="A961" t="str">
            <v>3 S 08 900 00</v>
          </cell>
          <cell r="B961" t="str">
            <v>Roçada manual</v>
          </cell>
          <cell r="E961" t="str">
            <v>ha</v>
          </cell>
          <cell r="G961">
            <v>484.84</v>
          </cell>
          <cell r="M961">
            <v>581.79999999999995</v>
          </cell>
          <cell r="O961">
            <v>581.79999999999995</v>
          </cell>
          <cell r="Q961">
            <v>581.79999999999995</v>
          </cell>
          <cell r="S961">
            <v>581.79999999999995</v>
          </cell>
        </row>
        <row r="962">
          <cell r="A962" t="str">
            <v>3 S 08 900 01</v>
          </cell>
          <cell r="B962" t="str">
            <v>Roçada de capim colonião</v>
          </cell>
          <cell r="E962" t="str">
            <v>ha</v>
          </cell>
          <cell r="G962">
            <v>1163.6300000000001</v>
          </cell>
          <cell r="M962">
            <v>1396.33</v>
          </cell>
          <cell r="O962">
            <v>1396.33</v>
          </cell>
          <cell r="Q962">
            <v>1396.33</v>
          </cell>
          <cell r="S962">
            <v>1396.33</v>
          </cell>
        </row>
        <row r="963">
          <cell r="A963" t="str">
            <v>3 S 08 901 00</v>
          </cell>
          <cell r="B963" t="str">
            <v>Roçada mecanizada</v>
          </cell>
          <cell r="E963" t="str">
            <v>ha</v>
          </cell>
          <cell r="G963">
            <v>169.16</v>
          </cell>
          <cell r="M963">
            <v>189.77</v>
          </cell>
          <cell r="O963">
            <v>189.77</v>
          </cell>
          <cell r="Q963">
            <v>183.79</v>
          </cell>
          <cell r="S963">
            <v>183.79</v>
          </cell>
        </row>
        <row r="964">
          <cell r="A964" t="str">
            <v>3 S 08 901 01</v>
          </cell>
          <cell r="B964" t="str">
            <v>Corte e limpeza de áreas gramadas</v>
          </cell>
          <cell r="E964" t="str">
            <v>m2</v>
          </cell>
          <cell r="G964">
            <v>0.05</v>
          </cell>
          <cell r="M964">
            <v>0.06</v>
          </cell>
          <cell r="O964">
            <v>0.06</v>
          </cell>
          <cell r="Q964">
            <v>0.05</v>
          </cell>
          <cell r="S964">
            <v>0.05</v>
          </cell>
        </row>
        <row r="965">
          <cell r="A965" t="str">
            <v>3 S 08 910 00</v>
          </cell>
          <cell r="B965" t="str">
            <v>Capina manual</v>
          </cell>
          <cell r="E965" t="str">
            <v>m2</v>
          </cell>
          <cell r="G965">
            <v>0.19</v>
          </cell>
          <cell r="M965">
            <v>0.23</v>
          </cell>
          <cell r="O965">
            <v>0.23</v>
          </cell>
          <cell r="Q965">
            <v>0.23</v>
          </cell>
          <cell r="S965">
            <v>0.23</v>
          </cell>
        </row>
        <row r="966">
          <cell r="A966" t="str">
            <v>3 S 09 001 00</v>
          </cell>
          <cell r="B966" t="str">
            <v>Transporte local c/ basc. 5m3 em rodov. não pav.</v>
          </cell>
          <cell r="E966" t="str">
            <v>tkm</v>
          </cell>
          <cell r="G966">
            <v>0.49</v>
          </cell>
          <cell r="M966">
            <v>0.54</v>
          </cell>
          <cell r="O966">
            <v>0.54</v>
          </cell>
          <cell r="Q966">
            <v>0.52</v>
          </cell>
          <cell r="S966">
            <v>0.52</v>
          </cell>
        </row>
        <row r="967">
          <cell r="A967" t="str">
            <v>3 S 09 001 06</v>
          </cell>
          <cell r="B967" t="str">
            <v>Transporte local c/ basc. 10m3 em rodov. não pav.</v>
          </cell>
          <cell r="E967" t="str">
            <v>tkm</v>
          </cell>
          <cell r="G967">
            <v>0.49</v>
          </cell>
          <cell r="M967">
            <v>0.54</v>
          </cell>
          <cell r="O967">
            <v>0.55000000000000004</v>
          </cell>
          <cell r="Q967">
            <v>0.53</v>
          </cell>
          <cell r="S967">
            <v>0.53</v>
          </cell>
        </row>
        <row r="968">
          <cell r="A968" t="str">
            <v>3 S 09 001 41</v>
          </cell>
          <cell r="B968" t="str">
            <v>Transp. local c/ carroceria 4t em rodov. não pav.</v>
          </cell>
          <cell r="E968" t="str">
            <v>tkm</v>
          </cell>
          <cell r="G968">
            <v>0.68</v>
          </cell>
          <cell r="M968">
            <v>0.77</v>
          </cell>
          <cell r="O968">
            <v>0.78</v>
          </cell>
          <cell r="Q968">
            <v>0.75</v>
          </cell>
          <cell r="S968">
            <v>0.75</v>
          </cell>
        </row>
        <row r="969">
          <cell r="A969" t="str">
            <v>3 S 09 001 90</v>
          </cell>
          <cell r="B969" t="str">
            <v>Transporte comercial c/ carroc. rodov. não pav.</v>
          </cell>
          <cell r="E969" t="str">
            <v>tkm</v>
          </cell>
          <cell r="G969">
            <v>0.32</v>
          </cell>
          <cell r="M969">
            <v>0.35</v>
          </cell>
          <cell r="O969">
            <v>0.36</v>
          </cell>
          <cell r="Q969">
            <v>0.35</v>
          </cell>
          <cell r="S969">
            <v>0.35</v>
          </cell>
        </row>
        <row r="970">
          <cell r="A970" t="str">
            <v>3 S 09 002 00</v>
          </cell>
          <cell r="B970" t="str">
            <v>Transporte local basc. 5m3 em rodov. pav.</v>
          </cell>
          <cell r="E970" t="str">
            <v>tkm</v>
          </cell>
          <cell r="G970">
            <v>0.39</v>
          </cell>
          <cell r="M970">
            <v>0.43</v>
          </cell>
          <cell r="O970">
            <v>0.43</v>
          </cell>
          <cell r="Q970">
            <v>0.41</v>
          </cell>
          <cell r="S970">
            <v>0.41</v>
          </cell>
        </row>
        <row r="971">
          <cell r="A971" t="str">
            <v>3 S 09 002 03</v>
          </cell>
          <cell r="B971" t="str">
            <v>Transporte local de material para remendos</v>
          </cell>
          <cell r="E971" t="str">
            <v>tkm</v>
          </cell>
          <cell r="G971">
            <v>0.56000000000000005</v>
          </cell>
          <cell r="M971">
            <v>0.64</v>
          </cell>
          <cell r="O971">
            <v>0.64</v>
          </cell>
          <cell r="Q971">
            <v>0.62</v>
          </cell>
          <cell r="S971">
            <v>0.62</v>
          </cell>
        </row>
        <row r="972">
          <cell r="A972" t="str">
            <v>3 S 09 002 06</v>
          </cell>
          <cell r="B972" t="str">
            <v>Transporte local c/ basc. 10m3 em rodov. pav.</v>
          </cell>
          <cell r="E972" t="str">
            <v>tkm</v>
          </cell>
          <cell r="G972">
            <v>0.36</v>
          </cell>
          <cell r="M972">
            <v>0.4</v>
          </cell>
          <cell r="O972">
            <v>0.41</v>
          </cell>
          <cell r="Q972">
            <v>0.39</v>
          </cell>
          <cell r="S972">
            <v>0.39</v>
          </cell>
        </row>
        <row r="973">
          <cell r="A973" t="str">
            <v>3 S 09 002 41</v>
          </cell>
          <cell r="B973" t="str">
            <v>Transp. local c/ carroceria 4t em rodov. pav.</v>
          </cell>
          <cell r="E973" t="str">
            <v>tkm</v>
          </cell>
          <cell r="G973">
            <v>0.53</v>
          </cell>
          <cell r="M973">
            <v>0.6</v>
          </cell>
          <cell r="O973">
            <v>0.6</v>
          </cell>
          <cell r="Q973">
            <v>0.59</v>
          </cell>
          <cell r="S973">
            <v>0.59</v>
          </cell>
        </row>
        <row r="974">
          <cell r="A974" t="str">
            <v>3 S 09 002 90</v>
          </cell>
          <cell r="B974" t="str">
            <v>Transporte comercial c/ carroceria rodov. pav.</v>
          </cell>
          <cell r="E974" t="str">
            <v>tkm</v>
          </cell>
          <cell r="G974">
            <v>0.21</v>
          </cell>
          <cell r="M974">
            <v>0.23</v>
          </cell>
          <cell r="O974">
            <v>0.24</v>
          </cell>
          <cell r="Q974">
            <v>0.23</v>
          </cell>
          <cell r="S974">
            <v>0.23</v>
          </cell>
        </row>
        <row r="975">
          <cell r="A975" t="str">
            <v>3 S 09 102 00</v>
          </cell>
          <cell r="B975" t="str">
            <v>Transporte local material betuminoso</v>
          </cell>
          <cell r="E975" t="str">
            <v>tkm</v>
          </cell>
          <cell r="G975">
            <v>0.91</v>
          </cell>
          <cell r="M975">
            <v>1.03</v>
          </cell>
          <cell r="O975">
            <v>1.03</v>
          </cell>
          <cell r="Q975">
            <v>0.99</v>
          </cell>
          <cell r="S975">
            <v>0.99</v>
          </cell>
        </row>
        <row r="976">
          <cell r="A976" t="str">
            <v>3 S 09 201 70</v>
          </cell>
          <cell r="B976" t="str">
            <v>Transp. local água c/ cam. tanque rodov. não pav.</v>
          </cell>
          <cell r="E976" t="str">
            <v>tkm</v>
          </cell>
          <cell r="G976">
            <v>0.95</v>
          </cell>
          <cell r="M976">
            <v>1.07</v>
          </cell>
          <cell r="O976">
            <v>1.07</v>
          </cell>
          <cell r="Q976">
            <v>1.03</v>
          </cell>
          <cell r="S976">
            <v>1.03</v>
          </cell>
        </row>
        <row r="977">
          <cell r="A977" t="str">
            <v>3 S 09 202 70</v>
          </cell>
          <cell r="B977" t="str">
            <v>Transp. local água c/ cam. tanque em rodov. pav.</v>
          </cell>
          <cell r="E977" t="str">
            <v>tkm</v>
          </cell>
          <cell r="G977">
            <v>0.74</v>
          </cell>
          <cell r="M977">
            <v>0.84</v>
          </cell>
          <cell r="O977">
            <v>0.84</v>
          </cell>
          <cell r="Q977">
            <v>0.8</v>
          </cell>
          <cell r="S977">
            <v>0.8</v>
          </cell>
        </row>
        <row r="978">
          <cell r="B978" t="str">
            <v>Sinalização</v>
          </cell>
        </row>
        <row r="979">
          <cell r="A979" t="str">
            <v>4 S 03 300 01</v>
          </cell>
          <cell r="B979" t="str">
            <v>Confecção e lanç. de concreto magro em betoneira</v>
          </cell>
          <cell r="E979" t="str">
            <v>m3</v>
          </cell>
          <cell r="G979">
            <v>161.72999999999999</v>
          </cell>
          <cell r="M979">
            <v>179.41</v>
          </cell>
          <cell r="O979">
            <v>182.92</v>
          </cell>
          <cell r="Q979">
            <v>177.03</v>
          </cell>
          <cell r="S979">
            <v>184.74</v>
          </cell>
        </row>
        <row r="980">
          <cell r="A980" t="str">
            <v>4 S 03 323 01</v>
          </cell>
          <cell r="B980" t="str">
            <v>Conc.estr.fck=22 MPa contr.raz.uso ger.conf.e lanç</v>
          </cell>
          <cell r="E980" t="str">
            <v>m3</v>
          </cell>
          <cell r="G980">
            <v>260.76</v>
          </cell>
          <cell r="M980">
            <v>284.55</v>
          </cell>
          <cell r="O980">
            <v>291.39</v>
          </cell>
          <cell r="Q980">
            <v>279.93</v>
          </cell>
          <cell r="S980">
            <v>294.89</v>
          </cell>
        </row>
        <row r="981">
          <cell r="A981" t="str">
            <v>4 S 03 353 00</v>
          </cell>
          <cell r="B981" t="str">
            <v>Fornecimento, preparo colocação aço CA-50</v>
          </cell>
          <cell r="E981" t="str">
            <v>kg</v>
          </cell>
          <cell r="G981">
            <v>4.0999999999999996</v>
          </cell>
          <cell r="M981">
            <v>4.59</v>
          </cell>
          <cell r="O981">
            <v>4.8</v>
          </cell>
          <cell r="Q981">
            <v>4.8</v>
          </cell>
          <cell r="S981">
            <v>4.8</v>
          </cell>
        </row>
        <row r="982">
          <cell r="A982" t="str">
            <v>4 S 03 370 00</v>
          </cell>
          <cell r="B982" t="str">
            <v>Forma comum de madeira</v>
          </cell>
          <cell r="E982" t="str">
            <v>m2</v>
          </cell>
          <cell r="G982">
            <v>27.81</v>
          </cell>
          <cell r="M982">
            <v>30.76</v>
          </cell>
          <cell r="O982">
            <v>30.84</v>
          </cell>
          <cell r="Q982">
            <v>31.06</v>
          </cell>
          <cell r="S982">
            <v>31.01</v>
          </cell>
        </row>
        <row r="983">
          <cell r="A983" t="str">
            <v>4 S 06 000 01</v>
          </cell>
          <cell r="B983" t="str">
            <v>Defensa maleável simples (forn./ impl.)</v>
          </cell>
          <cell r="E983" t="str">
            <v>m</v>
          </cell>
          <cell r="G983">
            <v>149.19999999999999</v>
          </cell>
          <cell r="M983">
            <v>179.88</v>
          </cell>
          <cell r="O983">
            <v>183.82</v>
          </cell>
          <cell r="Q983">
            <v>183.55</v>
          </cell>
          <cell r="S983">
            <v>183.55</v>
          </cell>
        </row>
        <row r="984">
          <cell r="A984" t="str">
            <v>4 S 06 000 02</v>
          </cell>
          <cell r="B984" t="str">
            <v>Ancoragem de defensa maleável simples (forn/ impl)</v>
          </cell>
          <cell r="E984" t="str">
            <v>m</v>
          </cell>
          <cell r="G984">
            <v>164.22</v>
          </cell>
          <cell r="M984">
            <v>197.45</v>
          </cell>
          <cell r="O984">
            <v>201.4</v>
          </cell>
          <cell r="Q984">
            <v>200.75</v>
          </cell>
          <cell r="S984">
            <v>200.75</v>
          </cell>
        </row>
        <row r="985">
          <cell r="A985" t="str">
            <v>4 S 06 000 11</v>
          </cell>
          <cell r="B985" t="str">
            <v>Defensa maleável dupla (forn./ impl.)</v>
          </cell>
          <cell r="E985" t="str">
            <v>m</v>
          </cell>
          <cell r="G985">
            <v>186.7</v>
          </cell>
          <cell r="M985">
            <v>223.83</v>
          </cell>
          <cell r="O985">
            <v>228.84</v>
          </cell>
          <cell r="Q985">
            <v>228.76</v>
          </cell>
          <cell r="S985">
            <v>228.76</v>
          </cell>
        </row>
        <row r="986">
          <cell r="A986" t="str">
            <v>4 S 06 000 12</v>
          </cell>
          <cell r="B986" t="str">
            <v>Ancoragem de defensa maleável dupla (forn./ impl.)</v>
          </cell>
          <cell r="E986" t="str">
            <v>m</v>
          </cell>
          <cell r="G986">
            <v>204.49</v>
          </cell>
          <cell r="M986">
            <v>244.64</v>
          </cell>
          <cell r="O986">
            <v>249.65</v>
          </cell>
          <cell r="Q986">
            <v>249.13</v>
          </cell>
          <cell r="S986">
            <v>249.13</v>
          </cell>
        </row>
        <row r="987">
          <cell r="A987" t="str">
            <v>4 S 06 010 01</v>
          </cell>
          <cell r="B987" t="str">
            <v>Defensa semi-maleável simples (forn./ impl.)</v>
          </cell>
          <cell r="E987" t="str">
            <v>m</v>
          </cell>
          <cell r="G987">
            <v>103.56</v>
          </cell>
          <cell r="M987">
            <v>125.09</v>
          </cell>
          <cell r="O987">
            <v>127.24</v>
          </cell>
          <cell r="Q987">
            <v>127.25</v>
          </cell>
          <cell r="S987">
            <v>127.25</v>
          </cell>
        </row>
        <row r="988">
          <cell r="A988" t="str">
            <v>4 S 06 010 02</v>
          </cell>
          <cell r="B988" t="str">
            <v>Ancoragem defensa semi-maleável simples (forn/imp)</v>
          </cell>
          <cell r="E988" t="str">
            <v>m</v>
          </cell>
          <cell r="G988">
            <v>114.43</v>
          </cell>
          <cell r="M988">
            <v>137.81</v>
          </cell>
          <cell r="O988">
            <v>139.97</v>
          </cell>
          <cell r="Q988">
            <v>139.69999999999999</v>
          </cell>
          <cell r="S988">
            <v>139.69999999999999</v>
          </cell>
        </row>
        <row r="989">
          <cell r="A989" t="str">
            <v>4 S 06 010 11</v>
          </cell>
          <cell r="B989" t="str">
            <v>Defensa semi-maleável dupla (forn./ impl.)</v>
          </cell>
          <cell r="E989" t="str">
            <v>m</v>
          </cell>
          <cell r="G989">
            <v>176.82</v>
          </cell>
          <cell r="M989">
            <v>213.25</v>
          </cell>
          <cell r="O989">
            <v>217.45</v>
          </cell>
          <cell r="Q989">
            <v>217.42</v>
          </cell>
          <cell r="S989">
            <v>217.42</v>
          </cell>
        </row>
        <row r="990">
          <cell r="A990" t="str">
            <v>4 S 06 010 12</v>
          </cell>
          <cell r="B990" t="str">
            <v>Ancoragem defensa semi-maleável dupla (forn/ impl)</v>
          </cell>
          <cell r="E990" t="str">
            <v>m</v>
          </cell>
          <cell r="G990">
            <v>194.2</v>
          </cell>
          <cell r="M990">
            <v>233.57</v>
          </cell>
          <cell r="O990">
            <v>237.78</v>
          </cell>
          <cell r="Q990">
            <v>237.3</v>
          </cell>
          <cell r="S990">
            <v>237.3</v>
          </cell>
        </row>
        <row r="991">
          <cell r="A991" t="str">
            <v>4 S 06 030 11</v>
          </cell>
          <cell r="B991" t="str">
            <v>Barreira de segurança dupla DNER PRO 176/86</v>
          </cell>
          <cell r="E991" t="str">
            <v>m</v>
          </cell>
          <cell r="G991">
            <v>180.32</v>
          </cell>
          <cell r="M991">
            <v>197.95</v>
          </cell>
          <cell r="O991">
            <v>201.42</v>
          </cell>
          <cell r="Q991">
            <v>196.95</v>
          </cell>
          <cell r="S991">
            <v>202.92</v>
          </cell>
        </row>
        <row r="992">
          <cell r="A992" t="str">
            <v>4 S 06 100 11</v>
          </cell>
          <cell r="B992" t="str">
            <v>Pintura de faixa - tinta durabilidade - 1 ano</v>
          </cell>
          <cell r="E992" t="str">
            <v>m2</v>
          </cell>
          <cell r="G992">
            <v>6.47</v>
          </cell>
          <cell r="M992">
            <v>6.69</v>
          </cell>
          <cell r="O992">
            <v>6.87</v>
          </cell>
          <cell r="Q992">
            <v>6.85</v>
          </cell>
          <cell r="S992">
            <v>6.85</v>
          </cell>
        </row>
        <row r="993">
          <cell r="A993" t="str">
            <v>4 S 06 100 12</v>
          </cell>
          <cell r="B993" t="str">
            <v>Pint. setas e zebrado - tinta durabilidade - 1 ano</v>
          </cell>
          <cell r="E993" t="str">
            <v>m2</v>
          </cell>
          <cell r="G993">
            <v>9.74</v>
          </cell>
          <cell r="M993">
            <v>10.44</v>
          </cell>
          <cell r="O993">
            <v>10.66</v>
          </cell>
          <cell r="Q993">
            <v>10.57</v>
          </cell>
          <cell r="S993">
            <v>10.57</v>
          </cell>
        </row>
        <row r="994">
          <cell r="A994" t="str">
            <v>4 S 06 100 21</v>
          </cell>
          <cell r="B994" t="str">
            <v>Pintura faixa - tinta durabilidade - 2 anos</v>
          </cell>
          <cell r="E994" t="str">
            <v>m2</v>
          </cell>
          <cell r="G994">
            <v>9.5</v>
          </cell>
          <cell r="M994">
            <v>9.74</v>
          </cell>
          <cell r="O994">
            <v>9.9499999999999993</v>
          </cell>
          <cell r="Q994">
            <v>9.92</v>
          </cell>
          <cell r="S994">
            <v>9.92</v>
          </cell>
        </row>
        <row r="995">
          <cell r="A995" t="str">
            <v>4 S 06 100 22</v>
          </cell>
          <cell r="B995" t="str">
            <v>Pintura setas e zebrado - 2 anos</v>
          </cell>
          <cell r="E995" t="str">
            <v>m2</v>
          </cell>
          <cell r="G995">
            <v>12.61</v>
          </cell>
          <cell r="M995">
            <v>13.31</v>
          </cell>
          <cell r="O995">
            <v>13.56</v>
          </cell>
          <cell r="Q995">
            <v>13.47</v>
          </cell>
          <cell r="S995">
            <v>13.47</v>
          </cell>
        </row>
        <row r="996">
          <cell r="A996" t="str">
            <v>4 S 06 110 01</v>
          </cell>
          <cell r="B996" t="str">
            <v>Pintura faixa c/termoplástico-3 anos (p/ aspersão)</v>
          </cell>
          <cell r="E996" t="str">
            <v>m2</v>
          </cell>
          <cell r="G996">
            <v>22.73</v>
          </cell>
          <cell r="M996">
            <v>27.63</v>
          </cell>
          <cell r="O996">
            <v>27.8</v>
          </cell>
          <cell r="Q996">
            <v>27.16</v>
          </cell>
          <cell r="S996">
            <v>27.16</v>
          </cell>
        </row>
        <row r="997">
          <cell r="A997" t="str">
            <v>4 S 06 110 02</v>
          </cell>
          <cell r="B997" t="str">
            <v>Pintura setas e zebrado term.-3 anos (p/ aspersão)</v>
          </cell>
          <cell r="E997" t="str">
            <v>m2</v>
          </cell>
          <cell r="G997">
            <v>28.38</v>
          </cell>
          <cell r="M997">
            <v>34.22</v>
          </cell>
          <cell r="O997">
            <v>34.42</v>
          </cell>
          <cell r="Q997">
            <v>33.69</v>
          </cell>
          <cell r="S997">
            <v>33.69</v>
          </cell>
        </row>
        <row r="998">
          <cell r="A998" t="str">
            <v>4 S 06 110 03</v>
          </cell>
          <cell r="B998" t="str">
            <v>Pintura setas e zebrado term.-5 anos (p/ extrusão)</v>
          </cell>
          <cell r="E998" t="str">
            <v>m2</v>
          </cell>
          <cell r="G998">
            <v>32.29</v>
          </cell>
          <cell r="M998">
            <v>38.83</v>
          </cell>
          <cell r="O998">
            <v>39.03</v>
          </cell>
          <cell r="Q998">
            <v>38.159999999999997</v>
          </cell>
          <cell r="S998">
            <v>38.159999999999997</v>
          </cell>
        </row>
        <row r="999">
          <cell r="A999" t="str">
            <v>4 S 06 120 01</v>
          </cell>
          <cell r="B999" t="str">
            <v>Forn. e colocação de tacha reflet. monodirecional</v>
          </cell>
          <cell r="E999" t="str">
            <v>und</v>
          </cell>
          <cell r="G999">
            <v>8.09</v>
          </cell>
          <cell r="M999">
            <v>8.3000000000000007</v>
          </cell>
          <cell r="O999">
            <v>8.3000000000000007</v>
          </cell>
          <cell r="Q999">
            <v>8.26</v>
          </cell>
          <cell r="S999">
            <v>9.98</v>
          </cell>
        </row>
        <row r="1000">
          <cell r="A1000" t="str">
            <v>4 S 06 120 11</v>
          </cell>
          <cell r="B1000" t="str">
            <v>Forn. e colocação de tachão reflet. monodirecional</v>
          </cell>
          <cell r="E1000" t="str">
            <v>und</v>
          </cell>
          <cell r="G1000">
            <v>22.75</v>
          </cell>
          <cell r="M1000">
            <v>23.2</v>
          </cell>
          <cell r="O1000">
            <v>23.2</v>
          </cell>
          <cell r="Q1000">
            <v>23.1</v>
          </cell>
          <cell r="S1000">
            <v>25.09</v>
          </cell>
        </row>
        <row r="1001">
          <cell r="A1001" t="str">
            <v>4 S 06 121 01</v>
          </cell>
          <cell r="B1001" t="str">
            <v>Forn. e colocação de tacha reflet. bidirecional</v>
          </cell>
          <cell r="E1001" t="str">
            <v>und</v>
          </cell>
          <cell r="G1001">
            <v>8.76</v>
          </cell>
          <cell r="M1001">
            <v>8.9600000000000009</v>
          </cell>
          <cell r="O1001">
            <v>8.9600000000000009</v>
          </cell>
          <cell r="Q1001">
            <v>8.92</v>
          </cell>
          <cell r="S1001">
            <v>10.64</v>
          </cell>
        </row>
        <row r="1002">
          <cell r="A1002" t="str">
            <v>4 S 06 121 11</v>
          </cell>
          <cell r="B1002" t="str">
            <v>Forn. e colocação de tachão reflet. bidirecional</v>
          </cell>
          <cell r="E1002" t="str">
            <v>und</v>
          </cell>
          <cell r="G1002">
            <v>24.07</v>
          </cell>
          <cell r="M1002">
            <v>24.52</v>
          </cell>
          <cell r="O1002">
            <v>24.53</v>
          </cell>
          <cell r="Q1002">
            <v>24.42</v>
          </cell>
          <cell r="S1002">
            <v>26.41</v>
          </cell>
        </row>
        <row r="1003">
          <cell r="A1003" t="str">
            <v>4 S 06 200 01</v>
          </cell>
          <cell r="B1003" t="str">
            <v>Forn. e implantação placa sinaliz. semi-refletiva</v>
          </cell>
          <cell r="E1003" t="str">
            <v>m2</v>
          </cell>
          <cell r="G1003">
            <v>179.37</v>
          </cell>
          <cell r="M1003">
            <v>186.49</v>
          </cell>
          <cell r="O1003">
            <v>186.91</v>
          </cell>
          <cell r="Q1003">
            <v>190.43</v>
          </cell>
          <cell r="S1003">
            <v>190.43</v>
          </cell>
        </row>
        <row r="1004">
          <cell r="A1004" t="str">
            <v>4 S 06 200 02</v>
          </cell>
          <cell r="B1004" t="str">
            <v>Forn. e implantação placa sinaliz. tot.refletiva</v>
          </cell>
          <cell r="E1004" t="str">
            <v>m2</v>
          </cell>
          <cell r="G1004">
            <v>235.42</v>
          </cell>
          <cell r="M1004">
            <v>244.14</v>
          </cell>
          <cell r="O1004">
            <v>246.95</v>
          </cell>
          <cell r="Q1004">
            <v>247.75</v>
          </cell>
          <cell r="S1004">
            <v>247.75</v>
          </cell>
        </row>
        <row r="1005">
          <cell r="A1005" t="str">
            <v>4 S 06 200 91</v>
          </cell>
          <cell r="B1005" t="str">
            <v>Remoção de placa de sinalização</v>
          </cell>
          <cell r="E1005" t="str">
            <v>m2</v>
          </cell>
          <cell r="G1005">
            <v>10.210000000000001</v>
          </cell>
          <cell r="M1005">
            <v>11.74</v>
          </cell>
          <cell r="O1005">
            <v>11.76</v>
          </cell>
          <cell r="Q1005">
            <v>11.47</v>
          </cell>
          <cell r="S1005">
            <v>11.47</v>
          </cell>
        </row>
        <row r="1006">
          <cell r="A1006" t="str">
            <v>4 S 06 200 92</v>
          </cell>
          <cell r="B1006" t="str">
            <v>Recuperação de chapa p/placa de sinalização</v>
          </cell>
          <cell r="E1006" t="str">
            <v>m2</v>
          </cell>
          <cell r="G1006">
            <v>16.34</v>
          </cell>
          <cell r="M1006">
            <v>19.260000000000002</v>
          </cell>
          <cell r="O1006">
            <v>18.73</v>
          </cell>
          <cell r="Q1006">
            <v>18.73</v>
          </cell>
          <cell r="S1006">
            <v>18.87</v>
          </cell>
        </row>
        <row r="1007">
          <cell r="A1007" t="str">
            <v>4 S 06 202 01</v>
          </cell>
          <cell r="B1007" t="str">
            <v>Confecção de placa sinalização semi-refletiva</v>
          </cell>
          <cell r="E1007" t="str">
            <v>m2</v>
          </cell>
          <cell r="G1007">
            <v>143.52000000000001</v>
          </cell>
          <cell r="M1007">
            <v>147.25</v>
          </cell>
          <cell r="O1007">
            <v>147.65</v>
          </cell>
          <cell r="Q1007">
            <v>150.28</v>
          </cell>
          <cell r="S1007">
            <v>150.28</v>
          </cell>
        </row>
        <row r="1008">
          <cell r="A1008" t="str">
            <v>4 S 06 202 11</v>
          </cell>
          <cell r="B1008" t="str">
            <v>Confecção placa sinalização tot.refletiva</v>
          </cell>
          <cell r="E1008" t="str">
            <v>m2</v>
          </cell>
          <cell r="G1008">
            <v>199.57</v>
          </cell>
          <cell r="M1008">
            <v>204.9</v>
          </cell>
          <cell r="O1008">
            <v>207.69</v>
          </cell>
          <cell r="Q1008">
            <v>207.6</v>
          </cell>
          <cell r="S1008">
            <v>207.6</v>
          </cell>
        </row>
        <row r="1009">
          <cell r="A1009" t="str">
            <v>4 S 06 202 21</v>
          </cell>
          <cell r="B1009" t="str">
            <v>Conf.placa sinal.semi-refletiva chapa recuperada</v>
          </cell>
          <cell r="E1009" t="str">
            <v>m2</v>
          </cell>
          <cell r="G1009">
            <v>62.27</v>
          </cell>
          <cell r="M1009">
            <v>67.98</v>
          </cell>
          <cell r="O1009">
            <v>67.849999999999994</v>
          </cell>
          <cell r="Q1009">
            <v>70.48</v>
          </cell>
          <cell r="S1009">
            <v>70.61</v>
          </cell>
        </row>
        <row r="1010">
          <cell r="A1010" t="str">
            <v>4 S 06 202 31</v>
          </cell>
          <cell r="B1010" t="str">
            <v>Conf.placa sinal.tot.refletiva - chapa recuperada</v>
          </cell>
          <cell r="E1010" t="str">
            <v>m2</v>
          </cell>
          <cell r="G1010">
            <v>116.74</v>
          </cell>
          <cell r="M1010">
            <v>123.73</v>
          </cell>
          <cell r="O1010">
            <v>125.99</v>
          </cell>
          <cell r="Q1010">
            <v>125.9</v>
          </cell>
          <cell r="S1010">
            <v>126.03</v>
          </cell>
        </row>
        <row r="1011">
          <cell r="A1011" t="str">
            <v>4 S 06 203 01</v>
          </cell>
          <cell r="B1011" t="str">
            <v>Confecção suporte e travessa p/placa sinaliz.</v>
          </cell>
          <cell r="E1011" t="str">
            <v>und</v>
          </cell>
          <cell r="G1011">
            <v>23.11</v>
          </cell>
          <cell r="M1011">
            <v>24.73</v>
          </cell>
          <cell r="O1011">
            <v>24.73</v>
          </cell>
          <cell r="Q1011">
            <v>25.84</v>
          </cell>
          <cell r="S1011">
            <v>25.84</v>
          </cell>
        </row>
        <row r="1012">
          <cell r="A1012" t="str">
            <v>4 S 06 230 01</v>
          </cell>
          <cell r="B1012" t="str">
            <v>Forn. e implantação de balizador de concreto</v>
          </cell>
          <cell r="E1012" t="str">
            <v>und</v>
          </cell>
          <cell r="G1012">
            <v>15.37</v>
          </cell>
          <cell r="M1012">
            <v>17.28</v>
          </cell>
          <cell r="O1012">
            <v>17.399999999999999</v>
          </cell>
          <cell r="Q1012">
            <v>17.09</v>
          </cell>
          <cell r="S1012">
            <v>17.18</v>
          </cell>
        </row>
        <row r="1013">
          <cell r="A1013" t="str">
            <v>4 S 09 002 00</v>
          </cell>
          <cell r="B1013" t="str">
            <v>Transporte local c/ basc. 5 m3 rodov. pav.</v>
          </cell>
          <cell r="E1013" t="str">
            <v>tkm</v>
          </cell>
          <cell r="G1013">
            <v>0.39</v>
          </cell>
          <cell r="M1013">
            <v>0.43</v>
          </cell>
          <cell r="O1013">
            <v>0.43</v>
          </cell>
          <cell r="Q1013">
            <v>0.41</v>
          </cell>
          <cell r="S1013">
            <v>0.41</v>
          </cell>
        </row>
        <row r="1014">
          <cell r="A1014" t="str">
            <v>4 S 09 002 41</v>
          </cell>
          <cell r="B1014" t="str">
            <v>Transporte local c/ carroceria 4t rodov. pav.</v>
          </cell>
          <cell r="E1014" t="str">
            <v>tkm</v>
          </cell>
          <cell r="G1014">
            <v>0.53</v>
          </cell>
          <cell r="M1014">
            <v>0.6</v>
          </cell>
          <cell r="O1014">
            <v>0.6</v>
          </cell>
          <cell r="Q1014">
            <v>0.59</v>
          </cell>
          <cell r="S1014">
            <v>0.59</v>
          </cell>
        </row>
        <row r="1015">
          <cell r="A1015" t="str">
            <v>4 S 09 202 70</v>
          </cell>
          <cell r="B1015" t="str">
            <v>Transp. local de água c/ cam. tanque rodov. pav.</v>
          </cell>
          <cell r="E1015" t="str">
            <v>tkm</v>
          </cell>
          <cell r="G1015">
            <v>0.74</v>
          </cell>
          <cell r="M1015">
            <v>0.84</v>
          </cell>
          <cell r="O1015">
            <v>0.84</v>
          </cell>
          <cell r="Q1015">
            <v>0.8</v>
          </cell>
          <cell r="S1015">
            <v>0.8</v>
          </cell>
        </row>
        <row r="1016">
          <cell r="B1016" t="str">
            <v>Restauração</v>
          </cell>
        </row>
        <row r="1017">
          <cell r="A1017" t="str">
            <v>5 S 01 000 00</v>
          </cell>
          <cell r="B1017" t="str">
            <v>Desm. dest. e limp. áreas c/ arv. diam. até 0,15m</v>
          </cell>
          <cell r="E1017" t="str">
            <v>m2</v>
          </cell>
          <cell r="G1017">
            <v>0.21</v>
          </cell>
          <cell r="M1017">
            <v>0.22</v>
          </cell>
          <cell r="O1017">
            <v>0.24</v>
          </cell>
          <cell r="Q1017">
            <v>0.23</v>
          </cell>
          <cell r="S1017">
            <v>0.23</v>
          </cell>
        </row>
        <row r="1018">
          <cell r="A1018" t="str">
            <v>5 S 01 010 00</v>
          </cell>
          <cell r="B1018" t="str">
            <v>Destocamento de árvores c/ diâm. 0,15 a 030m</v>
          </cell>
          <cell r="E1018" t="str">
            <v>und</v>
          </cell>
          <cell r="G1018">
            <v>18.46</v>
          </cell>
          <cell r="M1018">
            <v>19.72</v>
          </cell>
          <cell r="O1018">
            <v>21.1</v>
          </cell>
          <cell r="Q1018">
            <v>20.57</v>
          </cell>
          <cell r="S1018">
            <v>20.57</v>
          </cell>
        </row>
        <row r="1019">
          <cell r="A1019" t="str">
            <v>5 S 01 011 00</v>
          </cell>
          <cell r="B1019" t="str">
            <v>Destocamento de árvores c/ diâm. &gt; 0,30m</v>
          </cell>
          <cell r="E1019" t="str">
            <v>und</v>
          </cell>
          <cell r="G1019">
            <v>46.15</v>
          </cell>
          <cell r="M1019">
            <v>49.3</v>
          </cell>
          <cell r="O1019">
            <v>52.76</v>
          </cell>
          <cell r="Q1019">
            <v>51.43</v>
          </cell>
          <cell r="S1019">
            <v>51.43</v>
          </cell>
        </row>
        <row r="1020">
          <cell r="A1020" t="str">
            <v>5 S 01 100 01</v>
          </cell>
          <cell r="B1020" t="str">
            <v>Esc. carga transp. mat 1a cat DMT 50m</v>
          </cell>
          <cell r="E1020" t="str">
            <v>m3</v>
          </cell>
          <cell r="G1020">
            <v>1.0900000000000001</v>
          </cell>
          <cell r="M1020">
            <v>1.1599999999999999</v>
          </cell>
          <cell r="O1020">
            <v>1.24</v>
          </cell>
          <cell r="Q1020">
            <v>1.21</v>
          </cell>
          <cell r="S1020">
            <v>1.21</v>
          </cell>
        </row>
        <row r="1021">
          <cell r="A1021" t="str">
            <v>5 S 01 100 09</v>
          </cell>
          <cell r="B1021" t="str">
            <v>Esc. carga tr. mat 1a c. DMT 50 a 200m c/carreg</v>
          </cell>
          <cell r="E1021" t="str">
            <v>m3</v>
          </cell>
          <cell r="G1021">
            <v>3.49</v>
          </cell>
          <cell r="M1021">
            <v>3.81</v>
          </cell>
          <cell r="O1021">
            <v>4</v>
          </cell>
          <cell r="Q1021">
            <v>3.88</v>
          </cell>
          <cell r="S1021">
            <v>3.88</v>
          </cell>
        </row>
        <row r="1022">
          <cell r="A1022" t="str">
            <v>5 S 01 100 10</v>
          </cell>
          <cell r="B1022" t="str">
            <v>Esc. carga tr. mat 1a c. DMT 200 a 400m c/carreg</v>
          </cell>
          <cell r="E1022" t="str">
            <v>m3</v>
          </cell>
          <cell r="G1022">
            <v>3.8</v>
          </cell>
          <cell r="M1022">
            <v>4.1399999999999997</v>
          </cell>
          <cell r="O1022">
            <v>4.33</v>
          </cell>
          <cell r="Q1022">
            <v>4.2</v>
          </cell>
          <cell r="S1022">
            <v>4.2</v>
          </cell>
        </row>
        <row r="1023">
          <cell r="A1023" t="str">
            <v>5 S 01 100 11</v>
          </cell>
          <cell r="B1023" t="str">
            <v>Esc. carga tr. mat 1a c. DMT 400 a 600m c/carreg</v>
          </cell>
          <cell r="E1023" t="str">
            <v>m3</v>
          </cell>
          <cell r="G1023">
            <v>4.03</v>
          </cell>
          <cell r="M1023">
            <v>4.4000000000000004</v>
          </cell>
          <cell r="O1023">
            <v>4.59</v>
          </cell>
          <cell r="Q1023">
            <v>4.45</v>
          </cell>
          <cell r="S1023">
            <v>4.45</v>
          </cell>
        </row>
        <row r="1024">
          <cell r="A1024" t="str">
            <v>5 S 01 100 12</v>
          </cell>
          <cell r="B1024" t="str">
            <v>Esc. carga tr. mat 1a c. DMT 600 a 800m c/carreg</v>
          </cell>
          <cell r="E1024" t="str">
            <v>m3</v>
          </cell>
          <cell r="G1024">
            <v>4.33</v>
          </cell>
          <cell r="M1024">
            <v>4.72</v>
          </cell>
          <cell r="O1024">
            <v>4.92</v>
          </cell>
          <cell r="Q1024">
            <v>4.7699999999999996</v>
          </cell>
          <cell r="S1024">
            <v>4.7699999999999996</v>
          </cell>
        </row>
        <row r="1025">
          <cell r="A1025" t="str">
            <v>5 S 01 100 13</v>
          </cell>
          <cell r="B1025" t="str">
            <v>Esc. carga tr. mat 1a c. DMT 800 a 1000m c/carreg</v>
          </cell>
          <cell r="E1025" t="str">
            <v>m3</v>
          </cell>
          <cell r="G1025">
            <v>4.57</v>
          </cell>
          <cell r="M1025">
            <v>4.9800000000000004</v>
          </cell>
          <cell r="O1025">
            <v>5.18</v>
          </cell>
          <cell r="Q1025">
            <v>5.0199999999999996</v>
          </cell>
          <cell r="S1025">
            <v>5.0199999999999996</v>
          </cell>
        </row>
        <row r="1026">
          <cell r="A1026" t="str">
            <v>5 S 01 100 14</v>
          </cell>
          <cell r="B1026" t="str">
            <v>Esc. carga tr. mat 1a c. DMT 1000 a 1200m c/carreg</v>
          </cell>
          <cell r="E1026" t="str">
            <v>m3</v>
          </cell>
          <cell r="G1026">
            <v>4.8600000000000003</v>
          </cell>
          <cell r="M1026">
            <v>5.3</v>
          </cell>
          <cell r="O1026">
            <v>5.49</v>
          </cell>
          <cell r="Q1026">
            <v>5.33</v>
          </cell>
          <cell r="S1026">
            <v>5.33</v>
          </cell>
        </row>
        <row r="1027">
          <cell r="A1027" t="str">
            <v>5 S 01 100 15</v>
          </cell>
          <cell r="B1027" t="str">
            <v>Esc. carga tr. mat 1a c. DMT 1200 a 1400m c/carreg</v>
          </cell>
          <cell r="E1027" t="str">
            <v>m3</v>
          </cell>
          <cell r="G1027">
            <v>5.04</v>
          </cell>
          <cell r="M1027">
            <v>5.49</v>
          </cell>
          <cell r="O1027">
            <v>5.69</v>
          </cell>
          <cell r="Q1027">
            <v>5.51</v>
          </cell>
          <cell r="S1027">
            <v>5.51</v>
          </cell>
        </row>
        <row r="1028">
          <cell r="A1028" t="str">
            <v>5 S 01 100 16</v>
          </cell>
          <cell r="B1028" t="str">
            <v>Esc. carga tr. mat 1a c. DMT 1400 a 1600m c/carreg</v>
          </cell>
          <cell r="E1028" t="str">
            <v>m3</v>
          </cell>
          <cell r="G1028">
            <v>5.18</v>
          </cell>
          <cell r="M1028">
            <v>5.64</v>
          </cell>
          <cell r="O1028">
            <v>5.84</v>
          </cell>
          <cell r="Q1028">
            <v>5.65</v>
          </cell>
          <cell r="S1028">
            <v>5.65</v>
          </cell>
        </row>
        <row r="1029">
          <cell r="A1029" t="str">
            <v>5 S 01 100 17</v>
          </cell>
          <cell r="B1029" t="str">
            <v>Esc. carga tr. mat 1a c. DMT 1600 a 1800m c/carreg</v>
          </cell>
          <cell r="E1029" t="str">
            <v>m3</v>
          </cell>
          <cell r="G1029">
            <v>5.41</v>
          </cell>
          <cell r="M1029">
            <v>5.88</v>
          </cell>
          <cell r="O1029">
            <v>6.09</v>
          </cell>
          <cell r="Q1029">
            <v>5.89</v>
          </cell>
          <cell r="S1029">
            <v>5.89</v>
          </cell>
        </row>
        <row r="1030">
          <cell r="A1030" t="str">
            <v>5 S 01 100 18</v>
          </cell>
          <cell r="B1030" t="str">
            <v>Esc. carga tr. mat 1a c. DMT 1800 a 2000m c/carreg</v>
          </cell>
          <cell r="E1030" t="str">
            <v>m3</v>
          </cell>
          <cell r="G1030">
            <v>5.62</v>
          </cell>
          <cell r="M1030">
            <v>6.12</v>
          </cell>
          <cell r="O1030">
            <v>6.33</v>
          </cell>
          <cell r="Q1030">
            <v>6.13</v>
          </cell>
          <cell r="S1030">
            <v>6.13</v>
          </cell>
        </row>
        <row r="1031">
          <cell r="A1031" t="str">
            <v>5 S 01 100 19</v>
          </cell>
          <cell r="B1031" t="str">
            <v>Esc. carga tr. mat 1a c. DMT 2000 a 3000m c/carreg</v>
          </cell>
          <cell r="E1031" t="str">
            <v>m3</v>
          </cell>
          <cell r="G1031">
            <v>6.41</v>
          </cell>
          <cell r="M1031">
            <v>6.98</v>
          </cell>
          <cell r="O1031">
            <v>7.19</v>
          </cell>
          <cell r="Q1031">
            <v>6.96</v>
          </cell>
          <cell r="S1031">
            <v>6.96</v>
          </cell>
        </row>
        <row r="1032">
          <cell r="A1032" t="str">
            <v>5 S 01 100 20</v>
          </cell>
          <cell r="B1032" t="str">
            <v>Esc. carga tr. mat 1a c. DMT 3000 a 5000m c/carreg</v>
          </cell>
          <cell r="E1032" t="str">
            <v>m3</v>
          </cell>
          <cell r="G1032">
            <v>8.51</v>
          </cell>
          <cell r="M1032">
            <v>9.25</v>
          </cell>
          <cell r="O1032">
            <v>9.48</v>
          </cell>
          <cell r="Q1032">
            <v>9.17</v>
          </cell>
          <cell r="S1032">
            <v>9.17</v>
          </cell>
        </row>
        <row r="1033">
          <cell r="A1033" t="str">
            <v>5 S 01 100 22</v>
          </cell>
          <cell r="B1033" t="str">
            <v>Esc. carga transp. mat 1a cat DMT 50 a 200m c/e</v>
          </cell>
          <cell r="E1033" t="str">
            <v>m3</v>
          </cell>
          <cell r="G1033">
            <v>3.73</v>
          </cell>
          <cell r="M1033">
            <v>3.89</v>
          </cell>
          <cell r="O1033">
            <v>3.89</v>
          </cell>
          <cell r="Q1033">
            <v>3.35</v>
          </cell>
          <cell r="S1033">
            <v>3.35</v>
          </cell>
        </row>
        <row r="1034">
          <cell r="A1034" t="str">
            <v>5 S 01 100 23</v>
          </cell>
          <cell r="B1034" t="str">
            <v>Esc. carga transp. mat 1a cat DMT 200 a 400m c/e</v>
          </cell>
          <cell r="E1034" t="str">
            <v>m3</v>
          </cell>
          <cell r="G1034">
            <v>4.08</v>
          </cell>
          <cell r="M1034">
            <v>4.28</v>
          </cell>
          <cell r="O1034">
            <v>4.28</v>
          </cell>
          <cell r="Q1034">
            <v>3.73</v>
          </cell>
          <cell r="S1034">
            <v>3.73</v>
          </cell>
        </row>
        <row r="1035">
          <cell r="A1035" t="str">
            <v>5 S 01 100 24</v>
          </cell>
          <cell r="B1035" t="str">
            <v>Esc. carga transp. mat 1a cat DMT 400 a 600m c/e</v>
          </cell>
          <cell r="E1035" t="str">
            <v>m3</v>
          </cell>
          <cell r="G1035">
            <v>4.3</v>
          </cell>
          <cell r="M1035">
            <v>4.5199999999999996</v>
          </cell>
          <cell r="O1035">
            <v>4.5199999999999996</v>
          </cell>
          <cell r="Q1035">
            <v>3.96</v>
          </cell>
          <cell r="S1035">
            <v>3.96</v>
          </cell>
        </row>
        <row r="1036">
          <cell r="A1036" t="str">
            <v>5 S 01 100 25</v>
          </cell>
          <cell r="B1036" t="str">
            <v>Esc. carga transp. mat 1a cat DMT 600 a 800m c/e</v>
          </cell>
          <cell r="E1036" t="str">
            <v>m3</v>
          </cell>
          <cell r="G1036">
            <v>4.57</v>
          </cell>
          <cell r="M1036">
            <v>4.8099999999999996</v>
          </cell>
          <cell r="O1036">
            <v>4.82</v>
          </cell>
          <cell r="Q1036">
            <v>4.24</v>
          </cell>
          <cell r="S1036">
            <v>4.24</v>
          </cell>
        </row>
        <row r="1037">
          <cell r="A1037" t="str">
            <v>5 S 01 100 26</v>
          </cell>
          <cell r="B1037" t="str">
            <v>Esc. carga transp. mat 1a cat DMT 800 a 1000m c/e</v>
          </cell>
          <cell r="E1037" t="str">
            <v>m3</v>
          </cell>
          <cell r="G1037">
            <v>4.8600000000000003</v>
          </cell>
          <cell r="M1037">
            <v>5.12</v>
          </cell>
          <cell r="O1037">
            <v>5.13</v>
          </cell>
          <cell r="Q1037">
            <v>4.55</v>
          </cell>
          <cell r="S1037">
            <v>4.55</v>
          </cell>
        </row>
        <row r="1038">
          <cell r="A1038" t="str">
            <v>5 S 01 100 27</v>
          </cell>
          <cell r="B1038" t="str">
            <v>Esc. carga transp. mat 1a cat DMT 1000 a 1200m c/e</v>
          </cell>
          <cell r="E1038" t="str">
            <v>m3</v>
          </cell>
          <cell r="G1038">
            <v>5.0999999999999996</v>
          </cell>
          <cell r="M1038">
            <v>5.38</v>
          </cell>
          <cell r="O1038">
            <v>5.39</v>
          </cell>
          <cell r="Q1038">
            <v>4.8</v>
          </cell>
          <cell r="S1038">
            <v>4.8</v>
          </cell>
        </row>
        <row r="1039">
          <cell r="A1039" t="str">
            <v>5 S 01 100 28</v>
          </cell>
          <cell r="B1039" t="str">
            <v>Esc. carga transp. mat 1a cat DMT 1200 a 1400m c/e</v>
          </cell>
          <cell r="E1039" t="str">
            <v>m3</v>
          </cell>
          <cell r="G1039">
            <v>5.29</v>
          </cell>
          <cell r="M1039">
            <v>5.58</v>
          </cell>
          <cell r="O1039">
            <v>5.6</v>
          </cell>
          <cell r="Q1039">
            <v>5</v>
          </cell>
          <cell r="S1039">
            <v>5</v>
          </cell>
        </row>
        <row r="1040">
          <cell r="A1040" t="str">
            <v>5 S 01 100 29</v>
          </cell>
          <cell r="B1040" t="str">
            <v>Esc. carga transp. mat 1a cat DMT 1400 a 1600m c/e</v>
          </cell>
          <cell r="E1040" t="str">
            <v>m3</v>
          </cell>
          <cell r="G1040">
            <v>5.53</v>
          </cell>
          <cell r="M1040">
            <v>5.85</v>
          </cell>
          <cell r="O1040">
            <v>5.87</v>
          </cell>
          <cell r="Q1040">
            <v>5.26</v>
          </cell>
          <cell r="S1040">
            <v>5.26</v>
          </cell>
        </row>
        <row r="1041">
          <cell r="A1041" t="str">
            <v>5 S 01 100 30</v>
          </cell>
          <cell r="B1041" t="str">
            <v>Esc. carga transp .mat 1a cat DMT 1600 a 1800m c/e</v>
          </cell>
          <cell r="E1041" t="str">
            <v>m3</v>
          </cell>
          <cell r="G1041">
            <v>5.69</v>
          </cell>
          <cell r="M1041">
            <v>6.02</v>
          </cell>
          <cell r="O1041">
            <v>6.04</v>
          </cell>
          <cell r="Q1041">
            <v>5.42</v>
          </cell>
          <cell r="S1041">
            <v>5.42</v>
          </cell>
        </row>
        <row r="1042">
          <cell r="A1042" t="str">
            <v>5 S 01 100 31</v>
          </cell>
          <cell r="B1042" t="str">
            <v>Esc. carga transp. mat 1a cat DMT 1800 a 2000m c/e</v>
          </cell>
          <cell r="E1042" t="str">
            <v>m3</v>
          </cell>
          <cell r="G1042">
            <v>5.88</v>
          </cell>
          <cell r="M1042">
            <v>6.23</v>
          </cell>
          <cell r="O1042">
            <v>6.25</v>
          </cell>
          <cell r="Q1042">
            <v>5.62</v>
          </cell>
          <cell r="S1042">
            <v>5.62</v>
          </cell>
        </row>
        <row r="1043">
          <cell r="A1043" t="str">
            <v>5 S 01 100 32</v>
          </cell>
          <cell r="B1043" t="str">
            <v>Esc. carga transp. mat 1a cat DMT 2000 a 3000m c/e</v>
          </cell>
          <cell r="E1043" t="str">
            <v>m3</v>
          </cell>
          <cell r="G1043">
            <v>6.66</v>
          </cell>
          <cell r="M1043">
            <v>7.07</v>
          </cell>
          <cell r="O1043">
            <v>7.1</v>
          </cell>
          <cell r="Q1043">
            <v>6.44</v>
          </cell>
          <cell r="S1043">
            <v>6.44</v>
          </cell>
        </row>
        <row r="1044">
          <cell r="A1044" t="str">
            <v>5 S 01 100 33</v>
          </cell>
          <cell r="B1044" t="str">
            <v>Esc. carga transp. mat 1a cat DMT 3000 a 5000m c/e</v>
          </cell>
          <cell r="E1044" t="str">
            <v>m3</v>
          </cell>
          <cell r="G1044">
            <v>8.81</v>
          </cell>
          <cell r="M1044">
            <v>9.39</v>
          </cell>
          <cell r="O1044">
            <v>9.44</v>
          </cell>
          <cell r="Q1044">
            <v>8.6999999999999993</v>
          </cell>
          <cell r="S1044">
            <v>8.6999999999999993</v>
          </cell>
        </row>
        <row r="1045">
          <cell r="A1045" t="str">
            <v>5 S 01 101 01</v>
          </cell>
          <cell r="B1045" t="str">
            <v>Esc. carga transp. mat 2a cat DMT 50m</v>
          </cell>
          <cell r="E1045" t="str">
            <v>m3</v>
          </cell>
          <cell r="G1045">
            <v>1.89</v>
          </cell>
          <cell r="M1045">
            <v>2.0099999999999998</v>
          </cell>
          <cell r="O1045">
            <v>2.16</v>
          </cell>
          <cell r="Q1045">
            <v>2.1</v>
          </cell>
          <cell r="S1045">
            <v>2.1</v>
          </cell>
        </row>
        <row r="1046">
          <cell r="A1046" t="str">
            <v>5 S 01 101 09</v>
          </cell>
          <cell r="B1046" t="str">
            <v>Esc. carga tr. mat 2a c. DMT 50 a 200m c/carreg</v>
          </cell>
          <cell r="E1046" t="str">
            <v>m3</v>
          </cell>
          <cell r="G1046">
            <v>5.58</v>
          </cell>
          <cell r="M1046">
            <v>6.06</v>
          </cell>
          <cell r="O1046">
            <v>6.39</v>
          </cell>
          <cell r="Q1046">
            <v>6.21</v>
          </cell>
          <cell r="S1046">
            <v>6.21</v>
          </cell>
        </row>
        <row r="1047">
          <cell r="A1047" t="str">
            <v>5 S 01 101 10</v>
          </cell>
          <cell r="B1047" t="str">
            <v>Esc. carga tr. mat 2a c. DMT 200 a 400m c/carreg</v>
          </cell>
          <cell r="E1047" t="str">
            <v>m3</v>
          </cell>
          <cell r="G1047">
            <v>6.03</v>
          </cell>
          <cell r="M1047">
            <v>6.55</v>
          </cell>
          <cell r="O1047">
            <v>6.89</v>
          </cell>
          <cell r="Q1047">
            <v>6.69</v>
          </cell>
          <cell r="S1047">
            <v>6.69</v>
          </cell>
        </row>
        <row r="1048">
          <cell r="A1048" t="str">
            <v>5 S 01 101 11</v>
          </cell>
          <cell r="B1048" t="str">
            <v>Esc. carga tr. mat 2a c. DMT 400 a 600m c/carreg</v>
          </cell>
          <cell r="E1048" t="str">
            <v>m3</v>
          </cell>
          <cell r="G1048">
            <v>6.29</v>
          </cell>
          <cell r="M1048">
            <v>6.84</v>
          </cell>
          <cell r="O1048">
            <v>7.17</v>
          </cell>
          <cell r="Q1048">
            <v>6.96</v>
          </cell>
          <cell r="S1048">
            <v>6.96</v>
          </cell>
        </row>
        <row r="1049">
          <cell r="A1049" t="str">
            <v>5 S 01 101 12</v>
          </cell>
          <cell r="B1049" t="str">
            <v>Esc. carga tr. mat 2a c. DMT 600 a 800m c/carreg</v>
          </cell>
          <cell r="E1049" t="str">
            <v>m3</v>
          </cell>
          <cell r="G1049">
            <v>6.7</v>
          </cell>
          <cell r="M1049">
            <v>7.28</v>
          </cell>
          <cell r="O1049">
            <v>7.62</v>
          </cell>
          <cell r="Q1049">
            <v>7.4</v>
          </cell>
          <cell r="S1049">
            <v>7.4</v>
          </cell>
        </row>
        <row r="1050">
          <cell r="A1050" t="str">
            <v>5 S 01 101 13</v>
          </cell>
          <cell r="B1050" t="str">
            <v>Esc. carga tr. mat 2a c. DMT 800 a 1000m c/carreg</v>
          </cell>
          <cell r="E1050" t="str">
            <v>m3</v>
          </cell>
          <cell r="G1050">
            <v>6.99</v>
          </cell>
          <cell r="M1050">
            <v>7.59</v>
          </cell>
          <cell r="O1050">
            <v>7.93</v>
          </cell>
          <cell r="Q1050">
            <v>7.7</v>
          </cell>
          <cell r="S1050">
            <v>7.7</v>
          </cell>
        </row>
        <row r="1051">
          <cell r="A1051" t="str">
            <v>5 S 01 101 14</v>
          </cell>
          <cell r="B1051" t="str">
            <v>Esc. carga tr. mat 2a c. DMT 1000 a 1200m c/carreg</v>
          </cell>
          <cell r="E1051" t="str">
            <v>m3</v>
          </cell>
          <cell r="G1051">
            <v>7.17</v>
          </cell>
          <cell r="M1051">
            <v>7.78</v>
          </cell>
          <cell r="O1051">
            <v>8.1300000000000008</v>
          </cell>
          <cell r="Q1051">
            <v>7.89</v>
          </cell>
          <cell r="S1051">
            <v>7.89</v>
          </cell>
        </row>
        <row r="1052">
          <cell r="A1052" t="str">
            <v>5 S 01 101 15</v>
          </cell>
          <cell r="B1052" t="str">
            <v>Esc. carga tr. mat 2a c. DMT 1200 a 1400m c/carreg</v>
          </cell>
          <cell r="E1052" t="str">
            <v>m3</v>
          </cell>
          <cell r="G1052">
            <v>7.46</v>
          </cell>
          <cell r="M1052">
            <v>8.1</v>
          </cell>
          <cell r="O1052">
            <v>8.4499999999999993</v>
          </cell>
          <cell r="Q1052">
            <v>8.19</v>
          </cell>
          <cell r="S1052">
            <v>8.19</v>
          </cell>
        </row>
        <row r="1053">
          <cell r="A1053" t="str">
            <v>5 S 01 101 16</v>
          </cell>
          <cell r="B1053" t="str">
            <v>Esc. carga tr. mat 2a c. DMT 1400 a 1600m c/carreg</v>
          </cell>
          <cell r="E1053" t="str">
            <v>m3</v>
          </cell>
          <cell r="G1053">
            <v>7.7</v>
          </cell>
          <cell r="M1053">
            <v>8.36</v>
          </cell>
          <cell r="O1053">
            <v>8.7100000000000009</v>
          </cell>
          <cell r="Q1053">
            <v>8.4499999999999993</v>
          </cell>
          <cell r="S1053">
            <v>8.4499999999999993</v>
          </cell>
        </row>
        <row r="1054">
          <cell r="A1054" t="str">
            <v>5 S 01 101 17</v>
          </cell>
          <cell r="B1054" t="str">
            <v>Esc. carga tr. mat 2a c. DMT 1600 a 1800m c/carreg</v>
          </cell>
          <cell r="E1054" t="str">
            <v>m3</v>
          </cell>
          <cell r="G1054">
            <v>7.84</v>
          </cell>
          <cell r="M1054">
            <v>8.51</v>
          </cell>
          <cell r="O1054">
            <v>8.86</v>
          </cell>
          <cell r="Q1054">
            <v>8.59</v>
          </cell>
          <cell r="S1054">
            <v>8.59</v>
          </cell>
        </row>
        <row r="1055">
          <cell r="A1055" t="str">
            <v>5 S 01 101 18</v>
          </cell>
          <cell r="B1055" t="str">
            <v>Esc. carga tr. mat 2a c. DMT 1800 a 2000m c/carreg</v>
          </cell>
          <cell r="E1055" t="str">
            <v>m3</v>
          </cell>
          <cell r="G1055">
            <v>8.19</v>
          </cell>
          <cell r="M1055">
            <v>8.89</v>
          </cell>
          <cell r="O1055">
            <v>9.25</v>
          </cell>
          <cell r="Q1055">
            <v>8.9600000000000009</v>
          </cell>
          <cell r="S1055">
            <v>8.9600000000000009</v>
          </cell>
        </row>
        <row r="1056">
          <cell r="A1056" t="str">
            <v>5 S 01 101 19</v>
          </cell>
          <cell r="B1056" t="str">
            <v>Esc. carga tr. mat 2a c. DMT 2000 a 3000m c/carreg</v>
          </cell>
          <cell r="E1056" t="str">
            <v>m3</v>
          </cell>
          <cell r="G1056">
            <v>9.08</v>
          </cell>
          <cell r="M1056">
            <v>9.86</v>
          </cell>
          <cell r="O1056">
            <v>10.220000000000001</v>
          </cell>
          <cell r="Q1056">
            <v>9.9</v>
          </cell>
          <cell r="S1056">
            <v>9.9</v>
          </cell>
        </row>
        <row r="1057">
          <cell r="A1057" t="str">
            <v>5 S 01 101 20</v>
          </cell>
          <cell r="B1057" t="str">
            <v>Esc. carga tr. mat 2a c. DMT 3000 a 5000m c/carreg</v>
          </cell>
          <cell r="E1057" t="str">
            <v>m3</v>
          </cell>
          <cell r="G1057">
            <v>11.46</v>
          </cell>
          <cell r="M1057">
            <v>12.43</v>
          </cell>
          <cell r="O1057">
            <v>12.81</v>
          </cell>
          <cell r="Q1057">
            <v>12.4</v>
          </cell>
          <cell r="S1057">
            <v>12.4</v>
          </cell>
        </row>
        <row r="1058">
          <cell r="A1058" t="str">
            <v>5 S 01 101 22</v>
          </cell>
          <cell r="B1058" t="str">
            <v>Esc. carga transp. mat 2a cat DMT 50 a 200m c/e</v>
          </cell>
          <cell r="E1058" t="str">
            <v>m3</v>
          </cell>
          <cell r="G1058">
            <v>5.24</v>
          </cell>
          <cell r="M1058">
            <v>5.45</v>
          </cell>
          <cell r="O1058">
            <v>5.46</v>
          </cell>
          <cell r="Q1058">
            <v>4.6500000000000004</v>
          </cell>
          <cell r="S1058">
            <v>4.6500000000000004</v>
          </cell>
        </row>
        <row r="1059">
          <cell r="A1059" t="str">
            <v>5 S 01 101 23</v>
          </cell>
          <cell r="B1059" t="str">
            <v>Esc. carga transp. mat 2a cat DMT 200 a 400m c/e</v>
          </cell>
          <cell r="E1059" t="str">
            <v>m3</v>
          </cell>
          <cell r="G1059">
            <v>5.58</v>
          </cell>
          <cell r="M1059">
            <v>5.82</v>
          </cell>
          <cell r="O1059">
            <v>5.83</v>
          </cell>
          <cell r="Q1059">
            <v>5.01</v>
          </cell>
          <cell r="S1059">
            <v>5.01</v>
          </cell>
        </row>
        <row r="1060">
          <cell r="A1060" t="str">
            <v>5 S 01 101 24</v>
          </cell>
          <cell r="B1060" t="str">
            <v>Esc. carga transp. mat 2a cat DMT 400 a 600m c/e</v>
          </cell>
          <cell r="E1060" t="str">
            <v>m3</v>
          </cell>
          <cell r="G1060">
            <v>5.96</v>
          </cell>
          <cell r="M1060">
            <v>6.24</v>
          </cell>
          <cell r="O1060">
            <v>6.26</v>
          </cell>
          <cell r="Q1060">
            <v>5.42</v>
          </cell>
          <cell r="S1060">
            <v>5.42</v>
          </cell>
        </row>
        <row r="1061">
          <cell r="A1061" t="str">
            <v>5 S 01 101 25</v>
          </cell>
          <cell r="B1061" t="str">
            <v>Esc. carga transp. mat 2a cat DMT 600 a 800m c/e</v>
          </cell>
          <cell r="E1061" t="str">
            <v>m3</v>
          </cell>
          <cell r="G1061">
            <v>6.31</v>
          </cell>
          <cell r="M1061">
            <v>6.62</v>
          </cell>
          <cell r="O1061">
            <v>6.63</v>
          </cell>
          <cell r="Q1061">
            <v>5.79</v>
          </cell>
          <cell r="S1061">
            <v>5.79</v>
          </cell>
        </row>
        <row r="1062">
          <cell r="A1062" t="str">
            <v>5 S 01 101 26</v>
          </cell>
          <cell r="B1062" t="str">
            <v>Esc. carga transp. mat 2a cat DMT 800 a 1000m c/e</v>
          </cell>
          <cell r="E1062" t="str">
            <v>m3</v>
          </cell>
          <cell r="G1062">
            <v>6.56</v>
          </cell>
          <cell r="M1062">
            <v>6.89</v>
          </cell>
          <cell r="O1062">
            <v>6.91</v>
          </cell>
          <cell r="Q1062">
            <v>6.05</v>
          </cell>
          <cell r="S1062">
            <v>6.05</v>
          </cell>
        </row>
        <row r="1063">
          <cell r="A1063" t="str">
            <v>5 S 01 101 27</v>
          </cell>
          <cell r="B1063" t="str">
            <v>Esc. carga transp. mat 2a cat DMT 1000 a 1200m c/e</v>
          </cell>
          <cell r="E1063" t="str">
            <v>m3</v>
          </cell>
          <cell r="G1063">
            <v>6.87</v>
          </cell>
          <cell r="M1063">
            <v>7.22</v>
          </cell>
          <cell r="O1063">
            <v>7.24</v>
          </cell>
          <cell r="Q1063">
            <v>6.37</v>
          </cell>
          <cell r="S1063">
            <v>6.37</v>
          </cell>
        </row>
        <row r="1064">
          <cell r="A1064" t="str">
            <v>5 S 01 101 28</v>
          </cell>
          <cell r="B1064" t="str">
            <v>Esc. carga transp. mat 2a cat DMT 1200 a 1400m c/e</v>
          </cell>
          <cell r="E1064" t="str">
            <v>m3</v>
          </cell>
          <cell r="G1064">
            <v>7.23</v>
          </cell>
          <cell r="M1064">
            <v>7.61</v>
          </cell>
          <cell r="O1064">
            <v>7.64</v>
          </cell>
          <cell r="Q1064">
            <v>6.76</v>
          </cell>
          <cell r="S1064">
            <v>6.76</v>
          </cell>
        </row>
        <row r="1065">
          <cell r="A1065" t="str">
            <v>5 S 01 101 29</v>
          </cell>
          <cell r="B1065" t="str">
            <v>Esc. carga transp. mat 2a cat DMT 1400 a 1600m c/e</v>
          </cell>
          <cell r="E1065" t="str">
            <v>m3</v>
          </cell>
          <cell r="G1065">
            <v>7.42</v>
          </cell>
          <cell r="M1065">
            <v>7.82</v>
          </cell>
          <cell r="O1065">
            <v>7.85</v>
          </cell>
          <cell r="Q1065">
            <v>6.96</v>
          </cell>
          <cell r="S1065">
            <v>6.96</v>
          </cell>
        </row>
        <row r="1066">
          <cell r="A1066" t="str">
            <v>5 S 01 101 30</v>
          </cell>
          <cell r="B1066" t="str">
            <v>Esc. carga transp. mat 2a cat DMT 1600 a 1800m c/e</v>
          </cell>
          <cell r="E1066" t="str">
            <v>m3</v>
          </cell>
          <cell r="G1066">
            <v>7.57</v>
          </cell>
          <cell r="M1066">
            <v>7.98</v>
          </cell>
          <cell r="O1066">
            <v>8.01</v>
          </cell>
          <cell r="Q1066">
            <v>7.11</v>
          </cell>
          <cell r="S1066">
            <v>7.11</v>
          </cell>
        </row>
        <row r="1067">
          <cell r="A1067" t="str">
            <v>5 S 01 101 31</v>
          </cell>
          <cell r="B1067" t="str">
            <v>Esc. carga transp. mat 2a cat DMT 1800 a 2000m c/e</v>
          </cell>
          <cell r="E1067" t="str">
            <v>m3</v>
          </cell>
          <cell r="G1067">
            <v>7.9</v>
          </cell>
          <cell r="M1067">
            <v>8.33</v>
          </cell>
          <cell r="O1067">
            <v>8.36</v>
          </cell>
          <cell r="Q1067">
            <v>7.45</v>
          </cell>
          <cell r="S1067">
            <v>7.45</v>
          </cell>
        </row>
        <row r="1068">
          <cell r="A1068" t="str">
            <v>5 S 01 101 32</v>
          </cell>
          <cell r="B1068" t="str">
            <v>Esc. carga transp. mat 2a cat DMT 2000 a 3000m c/e</v>
          </cell>
          <cell r="E1068" t="str">
            <v>m3</v>
          </cell>
          <cell r="G1068">
            <v>8.85</v>
          </cell>
          <cell r="M1068">
            <v>9.36</v>
          </cell>
          <cell r="O1068">
            <v>9.41</v>
          </cell>
          <cell r="Q1068">
            <v>8.4600000000000009</v>
          </cell>
          <cell r="S1068">
            <v>8.4600000000000009</v>
          </cell>
        </row>
        <row r="1069">
          <cell r="A1069" t="str">
            <v>5 S 01 101 33</v>
          </cell>
          <cell r="B1069" t="str">
            <v>Esc. carga transp. mat 2a cat DMT 3000 a 5000m c/e</v>
          </cell>
          <cell r="E1069" t="str">
            <v>m3</v>
          </cell>
          <cell r="G1069">
            <v>11.22</v>
          </cell>
          <cell r="M1069">
            <v>11.93</v>
          </cell>
          <cell r="O1069">
            <v>12</v>
          </cell>
          <cell r="Q1069">
            <v>10.96</v>
          </cell>
          <cell r="S1069">
            <v>10.96</v>
          </cell>
        </row>
        <row r="1070">
          <cell r="A1070" t="str">
            <v>5 S 01 102 01</v>
          </cell>
          <cell r="B1070" t="str">
            <v>Esc. carga transp. mat 3a cat DMT até 50m</v>
          </cell>
          <cell r="E1070" t="str">
            <v>m3</v>
          </cell>
          <cell r="G1070">
            <v>17.010000000000002</v>
          </cell>
          <cell r="M1070">
            <v>18.600000000000001</v>
          </cell>
          <cell r="O1070">
            <v>19.3</v>
          </cell>
          <cell r="Q1070">
            <v>18.73</v>
          </cell>
          <cell r="S1070">
            <v>20.89</v>
          </cell>
        </row>
        <row r="1071">
          <cell r="A1071" t="str">
            <v>5 S 01 102 02</v>
          </cell>
          <cell r="B1071" t="str">
            <v>Esc. carga transp. mat 3a cat DMT 50 a 200m</v>
          </cell>
          <cell r="E1071" t="str">
            <v>m3</v>
          </cell>
          <cell r="G1071">
            <v>19.05</v>
          </cell>
          <cell r="M1071">
            <v>21.02</v>
          </cell>
          <cell r="O1071">
            <v>21.71</v>
          </cell>
          <cell r="Q1071">
            <v>21.04</v>
          </cell>
          <cell r="S1071">
            <v>23.2</v>
          </cell>
        </row>
        <row r="1072">
          <cell r="A1072" t="str">
            <v>5 S 01 102 03</v>
          </cell>
          <cell r="B1072" t="str">
            <v>Esc. carga transp. mat 3a cat DMT 200 a 400m</v>
          </cell>
          <cell r="E1072" t="str">
            <v>m3</v>
          </cell>
          <cell r="G1072">
            <v>19.63</v>
          </cell>
          <cell r="M1072">
            <v>21.67</v>
          </cell>
          <cell r="O1072">
            <v>22.35</v>
          </cell>
          <cell r="Q1072">
            <v>21.66</v>
          </cell>
          <cell r="S1072">
            <v>23.82</v>
          </cell>
        </row>
        <row r="1073">
          <cell r="A1073" t="str">
            <v>5 S 01 102 04</v>
          </cell>
          <cell r="B1073" t="str">
            <v>Esc. carga transp. mat 3a cat DMT 400 a 600m</v>
          </cell>
          <cell r="E1073" t="str">
            <v>m3</v>
          </cell>
          <cell r="G1073">
            <v>20.309999999999999</v>
          </cell>
          <cell r="M1073">
            <v>22.44</v>
          </cell>
          <cell r="O1073">
            <v>23.12</v>
          </cell>
          <cell r="Q1073">
            <v>22.42</v>
          </cell>
          <cell r="S1073">
            <v>24.57</v>
          </cell>
        </row>
        <row r="1074">
          <cell r="A1074" t="str">
            <v>5 S 01 102 05</v>
          </cell>
          <cell r="B1074" t="str">
            <v>Esc. carga transp. mat 3a cat DMT 600 a 800m</v>
          </cell>
          <cell r="E1074" t="str">
            <v>m3</v>
          </cell>
          <cell r="G1074">
            <v>20.93</v>
          </cell>
          <cell r="M1074">
            <v>23.12</v>
          </cell>
          <cell r="O1074">
            <v>23.81</v>
          </cell>
          <cell r="Q1074">
            <v>23.08</v>
          </cell>
          <cell r="S1074">
            <v>25.24</v>
          </cell>
        </row>
        <row r="1075">
          <cell r="A1075" t="str">
            <v>5 S 01 102 06</v>
          </cell>
          <cell r="B1075" t="str">
            <v>Esc. carga transp. mat 3a cat DMT 800 a 1000m</v>
          </cell>
          <cell r="E1075" t="str">
            <v>m3</v>
          </cell>
          <cell r="G1075">
            <v>21.32</v>
          </cell>
          <cell r="M1075">
            <v>23.55</v>
          </cell>
          <cell r="O1075">
            <v>24.25</v>
          </cell>
          <cell r="Q1075">
            <v>23.5</v>
          </cell>
          <cell r="S1075">
            <v>25.65</v>
          </cell>
        </row>
        <row r="1076">
          <cell r="A1076" t="str">
            <v>5 S 01 102 07</v>
          </cell>
          <cell r="B1076" t="str">
            <v>Esc. carga transp. mat 3a cat DMT 1000 a 1200m</v>
          </cell>
          <cell r="E1076" t="str">
            <v>m3</v>
          </cell>
          <cell r="G1076">
            <v>21.71</v>
          </cell>
          <cell r="M1076">
            <v>23.98</v>
          </cell>
          <cell r="O1076">
            <v>24.68</v>
          </cell>
          <cell r="Q1076">
            <v>23.91</v>
          </cell>
          <cell r="S1076">
            <v>26.06</v>
          </cell>
        </row>
        <row r="1077">
          <cell r="A1077" t="str">
            <v>5 S 01 510 00</v>
          </cell>
          <cell r="B1077" t="str">
            <v>Compactação de aterros a 95% proctor normal</v>
          </cell>
          <cell r="E1077" t="str">
            <v>m3</v>
          </cell>
          <cell r="G1077">
            <v>1.5</v>
          </cell>
          <cell r="M1077">
            <v>1.67</v>
          </cell>
          <cell r="O1077">
            <v>1.7</v>
          </cell>
          <cell r="Q1077">
            <v>1.65</v>
          </cell>
          <cell r="S1077">
            <v>1.65</v>
          </cell>
        </row>
        <row r="1078">
          <cell r="A1078" t="str">
            <v>5 S 01 511 00</v>
          </cell>
          <cell r="B1078" t="str">
            <v>Compactação de aterros a 100% proctor normal</v>
          </cell>
          <cell r="E1078" t="str">
            <v>m3</v>
          </cell>
          <cell r="G1078">
            <v>1.78</v>
          </cell>
          <cell r="M1078">
            <v>1.99</v>
          </cell>
          <cell r="O1078">
            <v>2.02</v>
          </cell>
          <cell r="Q1078">
            <v>1.96</v>
          </cell>
          <cell r="S1078">
            <v>1.96</v>
          </cell>
        </row>
        <row r="1079">
          <cell r="A1079" t="str">
            <v>5 S 01 513 01</v>
          </cell>
          <cell r="B1079" t="str">
            <v>Compactação de material de "bota-fora"</v>
          </cell>
          <cell r="E1079" t="str">
            <v>m3</v>
          </cell>
          <cell r="G1079">
            <v>1.1499999999999999</v>
          </cell>
          <cell r="M1079">
            <v>1.28</v>
          </cell>
          <cell r="O1079">
            <v>1.3</v>
          </cell>
          <cell r="Q1079">
            <v>1.26</v>
          </cell>
          <cell r="S1079">
            <v>1.26</v>
          </cell>
        </row>
        <row r="1080">
          <cell r="A1080" t="str">
            <v>5 S 02 100 00</v>
          </cell>
          <cell r="B1080" t="str">
            <v>Reforço do subleito</v>
          </cell>
          <cell r="E1080" t="str">
            <v>m3</v>
          </cell>
          <cell r="G1080">
            <v>7.62</v>
          </cell>
          <cell r="M1080">
            <v>8.16</v>
          </cell>
          <cell r="O1080">
            <v>8.57</v>
          </cell>
          <cell r="Q1080">
            <v>8.3800000000000008</v>
          </cell>
          <cell r="S1080">
            <v>8.3800000000000008</v>
          </cell>
        </row>
        <row r="1081">
          <cell r="A1081" t="str">
            <v>5 S 02 110 00</v>
          </cell>
          <cell r="B1081" t="str">
            <v>Regularização do subleito</v>
          </cell>
          <cell r="E1081" t="str">
            <v>m2</v>
          </cell>
          <cell r="G1081">
            <v>0.46</v>
          </cell>
          <cell r="M1081">
            <v>0.52</v>
          </cell>
          <cell r="O1081">
            <v>0.53</v>
          </cell>
          <cell r="Q1081">
            <v>0.51</v>
          </cell>
          <cell r="S1081">
            <v>0.51</v>
          </cell>
        </row>
        <row r="1082">
          <cell r="A1082" t="str">
            <v>5 S 02 110 01</v>
          </cell>
          <cell r="B1082" t="str">
            <v>Regul. subleito c/ fresa. corte contr. aut. greide</v>
          </cell>
          <cell r="E1082" t="str">
            <v>m2</v>
          </cell>
          <cell r="G1082">
            <v>0.77</v>
          </cell>
          <cell r="M1082">
            <v>0.83</v>
          </cell>
          <cell r="O1082">
            <v>0.83</v>
          </cell>
          <cell r="Q1082">
            <v>0.81</v>
          </cell>
          <cell r="S1082">
            <v>0.81</v>
          </cell>
        </row>
        <row r="1083">
          <cell r="A1083" t="str">
            <v>5 S 02 200 00</v>
          </cell>
          <cell r="B1083" t="str">
            <v>Sub-base solo estabilizado granul. s/ mistura</v>
          </cell>
          <cell r="E1083" t="str">
            <v>m3</v>
          </cell>
          <cell r="G1083">
            <v>7.62</v>
          </cell>
          <cell r="M1083">
            <v>8.16</v>
          </cell>
          <cell r="O1083">
            <v>8.57</v>
          </cell>
          <cell r="Q1083">
            <v>8.3800000000000008</v>
          </cell>
          <cell r="S1083">
            <v>8.3800000000000008</v>
          </cell>
        </row>
        <row r="1084">
          <cell r="A1084" t="str">
            <v>5 S 02 200 01</v>
          </cell>
          <cell r="B1084" t="str">
            <v>Base solo estabilizado granul. s/ mistura</v>
          </cell>
          <cell r="E1084" t="str">
            <v>m3</v>
          </cell>
          <cell r="G1084">
            <v>7.62</v>
          </cell>
          <cell r="M1084">
            <v>8.16</v>
          </cell>
          <cell r="O1084">
            <v>8.57</v>
          </cell>
          <cell r="Q1084">
            <v>8.3800000000000008</v>
          </cell>
          <cell r="S1084">
            <v>8.3800000000000008</v>
          </cell>
        </row>
        <row r="1085">
          <cell r="A1085" t="str">
            <v>5 S 02 201 00</v>
          </cell>
          <cell r="B1085" t="str">
            <v>Recomposição camada de base s/ adição de material</v>
          </cell>
          <cell r="E1085" t="str">
            <v>m2</v>
          </cell>
          <cell r="G1085">
            <v>0.46</v>
          </cell>
          <cell r="M1085">
            <v>0.52</v>
          </cell>
          <cell r="O1085">
            <v>0.53</v>
          </cell>
          <cell r="Q1085">
            <v>0.51</v>
          </cell>
          <cell r="S1085">
            <v>0.51</v>
          </cell>
        </row>
        <row r="1086">
          <cell r="A1086" t="str">
            <v>5 S 02 210 00</v>
          </cell>
          <cell r="B1086" t="str">
            <v>Sub-base estabiliz. granul. c/ mist. solo na pista</v>
          </cell>
          <cell r="E1086" t="str">
            <v>m3</v>
          </cell>
          <cell r="G1086">
            <v>8.06</v>
          </cell>
          <cell r="M1086">
            <v>8.6300000000000008</v>
          </cell>
          <cell r="O1086">
            <v>9.07</v>
          </cell>
          <cell r="Q1086">
            <v>8.86</v>
          </cell>
          <cell r="S1086">
            <v>8.86</v>
          </cell>
        </row>
        <row r="1087">
          <cell r="A1087" t="str">
            <v>5 S 02 210 01</v>
          </cell>
          <cell r="B1087" t="str">
            <v>Sub-base estab. granul.c/mist. solo-areia na pista</v>
          </cell>
          <cell r="E1087" t="str">
            <v>m3</v>
          </cell>
          <cell r="G1087">
            <v>9.2200000000000006</v>
          </cell>
          <cell r="M1087">
            <v>9.89</v>
          </cell>
          <cell r="O1087">
            <v>10.43</v>
          </cell>
          <cell r="Q1087">
            <v>10.210000000000001</v>
          </cell>
          <cell r="S1087">
            <v>10.210000000000001</v>
          </cell>
        </row>
        <row r="1088">
          <cell r="A1088" t="str">
            <v>5 S 02 210 02</v>
          </cell>
          <cell r="B1088" t="str">
            <v>Base estabiliz.granul.c/ mist. solo areia na pista</v>
          </cell>
          <cell r="E1088" t="str">
            <v>m3</v>
          </cell>
          <cell r="G1088">
            <v>9.2200000000000006</v>
          </cell>
          <cell r="M1088">
            <v>9.89</v>
          </cell>
          <cell r="O1088">
            <v>10.43</v>
          </cell>
          <cell r="Q1088">
            <v>10.210000000000001</v>
          </cell>
          <cell r="S1088">
            <v>10.210000000000001</v>
          </cell>
        </row>
        <row r="1089">
          <cell r="A1089" t="str">
            <v>5 S 02 220 00</v>
          </cell>
          <cell r="B1089" t="str">
            <v>Base estabilizada granul. c/ mistura solo-brita</v>
          </cell>
          <cell r="E1089" t="str">
            <v>m3</v>
          </cell>
          <cell r="G1089">
            <v>24.16</v>
          </cell>
          <cell r="M1089">
            <v>26.7</v>
          </cell>
          <cell r="O1089">
            <v>27.52</v>
          </cell>
          <cell r="Q1089">
            <v>26.84</v>
          </cell>
          <cell r="S1089">
            <v>27.63</v>
          </cell>
        </row>
        <row r="1090">
          <cell r="A1090" t="str">
            <v>5 S 02 230 00</v>
          </cell>
          <cell r="B1090" t="str">
            <v>Base de brita graduada</v>
          </cell>
          <cell r="E1090" t="str">
            <v>m3</v>
          </cell>
          <cell r="G1090">
            <v>37.76</v>
          </cell>
          <cell r="M1090">
            <v>42.45</v>
          </cell>
          <cell r="O1090">
            <v>43.43</v>
          </cell>
          <cell r="Q1090">
            <v>42.37</v>
          </cell>
          <cell r="S1090">
            <v>44.33</v>
          </cell>
        </row>
        <row r="1091">
          <cell r="A1091" t="str">
            <v>5 S 02 230 01</v>
          </cell>
          <cell r="B1091" t="str">
            <v>Base brita grad.c/distr.agreg. contr. autom.greide</v>
          </cell>
          <cell r="E1091" t="str">
            <v>m3</v>
          </cell>
          <cell r="G1091">
            <v>38.92</v>
          </cell>
          <cell r="M1091">
            <v>43.59</v>
          </cell>
          <cell r="O1091">
            <v>44.54</v>
          </cell>
          <cell r="Q1091">
            <v>43.48</v>
          </cell>
          <cell r="S1091">
            <v>45.44</v>
          </cell>
        </row>
        <row r="1092">
          <cell r="A1092" t="str">
            <v>5 S 02 231 00</v>
          </cell>
          <cell r="B1092" t="str">
            <v>Base de macadame hidraúlico</v>
          </cell>
          <cell r="E1092" t="str">
            <v>m3</v>
          </cell>
          <cell r="G1092">
            <v>33.340000000000003</v>
          </cell>
          <cell r="M1092">
            <v>37.42</v>
          </cell>
          <cell r="O1092">
            <v>38.22</v>
          </cell>
          <cell r="Q1092">
            <v>37.299999999999997</v>
          </cell>
          <cell r="S1092">
            <v>39.14</v>
          </cell>
        </row>
        <row r="1093">
          <cell r="A1093" t="str">
            <v>5 S 02 240 11</v>
          </cell>
          <cell r="B1093" t="str">
            <v>Recomposição camada de base c/ adição de cimento</v>
          </cell>
          <cell r="E1093" t="str">
            <v>m3</v>
          </cell>
          <cell r="G1093">
            <v>47.94</v>
          </cell>
          <cell r="M1093">
            <v>50.71</v>
          </cell>
          <cell r="O1093">
            <v>52.12</v>
          </cell>
          <cell r="Q1093">
            <v>49.73</v>
          </cell>
          <cell r="S1093">
            <v>52.63</v>
          </cell>
        </row>
        <row r="1094">
          <cell r="A1094" t="str">
            <v>5 S 02 241 01</v>
          </cell>
          <cell r="B1094" t="str">
            <v>Base de solo cimento com mistura em usina</v>
          </cell>
          <cell r="E1094" t="str">
            <v>m3</v>
          </cell>
          <cell r="G1094">
            <v>100.06</v>
          </cell>
          <cell r="M1094">
            <v>106.26</v>
          </cell>
          <cell r="O1094">
            <v>109.61</v>
          </cell>
          <cell r="Q1094">
            <v>104.53</v>
          </cell>
          <cell r="S1094">
            <v>110.6</v>
          </cell>
        </row>
        <row r="1095">
          <cell r="A1095" t="str">
            <v>5 S 02 243 01</v>
          </cell>
          <cell r="B1095" t="str">
            <v>Sub-base solo melhorado c/cimento c/mist. em usina</v>
          </cell>
          <cell r="E1095" t="str">
            <v>m3</v>
          </cell>
          <cell r="G1095">
            <v>58.51</v>
          </cell>
          <cell r="M1095">
            <v>62.16</v>
          </cell>
          <cell r="O1095">
            <v>64.09</v>
          </cell>
          <cell r="Q1095">
            <v>61.33</v>
          </cell>
          <cell r="S1095">
            <v>64.37</v>
          </cell>
        </row>
        <row r="1096">
          <cell r="A1096" t="str">
            <v>5 S 02 249 11</v>
          </cell>
          <cell r="B1096" t="str">
            <v>Recomp. base c/ demol. do rev. e incorp. à base</v>
          </cell>
          <cell r="E1096" t="str">
            <v>m3</v>
          </cell>
          <cell r="G1096">
            <v>11.45</v>
          </cell>
          <cell r="M1096">
            <v>12.76</v>
          </cell>
          <cell r="O1096">
            <v>12.8</v>
          </cell>
          <cell r="Q1096">
            <v>12.65</v>
          </cell>
          <cell r="S1096">
            <v>12.65</v>
          </cell>
        </row>
        <row r="1097">
          <cell r="A1097" t="str">
            <v>5 S 02 300 00</v>
          </cell>
          <cell r="B1097" t="str">
            <v>Imprimação</v>
          </cell>
          <cell r="E1097" t="str">
            <v>m2</v>
          </cell>
          <cell r="G1097">
            <v>0.15</v>
          </cell>
          <cell r="M1097">
            <v>0.17</v>
          </cell>
          <cell r="O1097">
            <v>0.17</v>
          </cell>
          <cell r="Q1097">
            <v>0.16</v>
          </cell>
          <cell r="S1097">
            <v>0.16</v>
          </cell>
        </row>
        <row r="1098">
          <cell r="A1098" t="str">
            <v>5 S 02 400 00</v>
          </cell>
          <cell r="B1098" t="str">
            <v>Pintura de ligação</v>
          </cell>
          <cell r="E1098" t="str">
            <v>m2</v>
          </cell>
          <cell r="G1098">
            <v>0.09</v>
          </cell>
          <cell r="M1098">
            <v>0.1</v>
          </cell>
          <cell r="O1098">
            <v>0.1</v>
          </cell>
          <cell r="Q1098">
            <v>0.09</v>
          </cell>
          <cell r="S1098">
            <v>0.09</v>
          </cell>
        </row>
        <row r="1099">
          <cell r="A1099" t="str">
            <v>5 S 02 500 00</v>
          </cell>
          <cell r="B1099" t="str">
            <v>Tratamento superficial simples c/ CAP</v>
          </cell>
          <cell r="E1099" t="str">
            <v>m2</v>
          </cell>
          <cell r="G1099">
            <v>0.44</v>
          </cell>
          <cell r="M1099">
            <v>0.5</v>
          </cell>
          <cell r="O1099">
            <v>0.5</v>
          </cell>
          <cell r="Q1099">
            <v>0.49</v>
          </cell>
          <cell r="S1099">
            <v>0.5</v>
          </cell>
        </row>
        <row r="1100">
          <cell r="A1100" t="str">
            <v>5 S 02 500 01</v>
          </cell>
          <cell r="B1100" t="str">
            <v>Tratamento superficial simples c/ emulsão</v>
          </cell>
          <cell r="E1100" t="str">
            <v>m2</v>
          </cell>
          <cell r="G1100">
            <v>0.41</v>
          </cell>
          <cell r="M1100">
            <v>0.46</v>
          </cell>
          <cell r="O1100">
            <v>0.47</v>
          </cell>
          <cell r="Q1100">
            <v>0.46</v>
          </cell>
          <cell r="S1100">
            <v>0.47</v>
          </cell>
        </row>
        <row r="1101">
          <cell r="A1101" t="str">
            <v>5 S 02 500 02</v>
          </cell>
          <cell r="B1101" t="str">
            <v>Tratamento superficial simples c/ banho diluído</v>
          </cell>
          <cell r="E1101" t="str">
            <v>m2</v>
          </cell>
          <cell r="G1101">
            <v>0.47</v>
          </cell>
          <cell r="M1101">
            <v>0.53</v>
          </cell>
          <cell r="O1101">
            <v>0.54</v>
          </cell>
          <cell r="Q1101">
            <v>0.53</v>
          </cell>
          <cell r="S1101">
            <v>0.54</v>
          </cell>
        </row>
        <row r="1102">
          <cell r="A1102" t="str">
            <v>5 S 02 501 00</v>
          </cell>
          <cell r="B1102" t="str">
            <v>Tratamento superficial duplo c/ CAP</v>
          </cell>
          <cell r="E1102" t="str">
            <v>m2</v>
          </cell>
          <cell r="G1102">
            <v>1.3</v>
          </cell>
          <cell r="M1102">
            <v>1.48</v>
          </cell>
          <cell r="O1102">
            <v>1.49</v>
          </cell>
          <cell r="Q1102">
            <v>1.45</v>
          </cell>
          <cell r="S1102">
            <v>1.49</v>
          </cell>
        </row>
        <row r="1103">
          <cell r="A1103" t="str">
            <v>5 S 02 501 01</v>
          </cell>
          <cell r="B1103" t="str">
            <v>Tratamento superficial duplo c/ emulsão</v>
          </cell>
          <cell r="E1103" t="str">
            <v>m2</v>
          </cell>
          <cell r="G1103">
            <v>1.29</v>
          </cell>
          <cell r="M1103">
            <v>1.47</v>
          </cell>
          <cell r="O1103">
            <v>1.49</v>
          </cell>
          <cell r="Q1103">
            <v>1.45</v>
          </cell>
          <cell r="S1103">
            <v>1.49</v>
          </cell>
        </row>
        <row r="1104">
          <cell r="A1104" t="str">
            <v>5 S 02 501 02</v>
          </cell>
          <cell r="B1104" t="str">
            <v>Tratamento superficial duplo c/ banho diluído</v>
          </cell>
          <cell r="E1104" t="str">
            <v>m2</v>
          </cell>
          <cell r="G1104">
            <v>1.42</v>
          </cell>
          <cell r="M1104">
            <v>1.61</v>
          </cell>
          <cell r="O1104">
            <v>1.63</v>
          </cell>
          <cell r="Q1104">
            <v>1.59</v>
          </cell>
          <cell r="S1104">
            <v>1.63</v>
          </cell>
        </row>
        <row r="1105">
          <cell r="A1105" t="str">
            <v>5 S 02 502 00</v>
          </cell>
          <cell r="B1105" t="str">
            <v>Tratamento superficial triplo c/ CAP</v>
          </cell>
          <cell r="E1105" t="str">
            <v>m2</v>
          </cell>
          <cell r="G1105">
            <v>1.86</v>
          </cell>
          <cell r="M1105">
            <v>2.12</v>
          </cell>
          <cell r="O1105">
            <v>2.14</v>
          </cell>
          <cell r="Q1105">
            <v>2.09</v>
          </cell>
          <cell r="S1105">
            <v>2.13</v>
          </cell>
        </row>
        <row r="1106">
          <cell r="A1106" t="str">
            <v>5 S 02 502 01</v>
          </cell>
          <cell r="B1106" t="str">
            <v>Tratamento superficial triplo c/ emulsão</v>
          </cell>
          <cell r="E1106" t="str">
            <v>m2</v>
          </cell>
          <cell r="G1106">
            <v>1.88</v>
          </cell>
          <cell r="M1106">
            <v>2.14</v>
          </cell>
          <cell r="O1106">
            <v>2.16</v>
          </cell>
          <cell r="Q1106">
            <v>2.1</v>
          </cell>
          <cell r="S1106">
            <v>2.15</v>
          </cell>
        </row>
        <row r="1107">
          <cell r="A1107" t="str">
            <v>5 S 02 502 02</v>
          </cell>
          <cell r="B1107" t="str">
            <v>Tratamento superficial triplo c/ banho diluído</v>
          </cell>
          <cell r="E1107" t="str">
            <v>m2</v>
          </cell>
          <cell r="G1107">
            <v>2.04</v>
          </cell>
          <cell r="M1107">
            <v>2.33</v>
          </cell>
          <cell r="O1107">
            <v>2.34</v>
          </cell>
          <cell r="Q1107">
            <v>2.29</v>
          </cell>
          <cell r="S1107">
            <v>2.34</v>
          </cell>
        </row>
        <row r="1108">
          <cell r="A1108" t="str">
            <v>5 S 02 511 01</v>
          </cell>
          <cell r="B1108" t="str">
            <v>Micro-revestimento a frio - Microflex 0,8cm</v>
          </cell>
          <cell r="E1108" t="str">
            <v>m2</v>
          </cell>
          <cell r="G1108">
            <v>1.17</v>
          </cell>
          <cell r="M1108">
            <v>1.24</v>
          </cell>
          <cell r="O1108">
            <v>1.22</v>
          </cell>
          <cell r="Q1108">
            <v>1.21</v>
          </cell>
          <cell r="S1108">
            <v>1.22</v>
          </cell>
        </row>
        <row r="1109">
          <cell r="A1109" t="str">
            <v>5 S 02 511 02</v>
          </cell>
          <cell r="B1109" t="str">
            <v>Micro-revestimento a frio - Microflex 1,5 cm</v>
          </cell>
          <cell r="E1109" t="str">
            <v>m2</v>
          </cell>
          <cell r="G1109">
            <v>2.2999999999999998</v>
          </cell>
          <cell r="M1109">
            <v>2.42</v>
          </cell>
          <cell r="O1109">
            <v>2.39</v>
          </cell>
          <cell r="Q1109">
            <v>2.36</v>
          </cell>
          <cell r="S1109">
            <v>2.38</v>
          </cell>
        </row>
        <row r="1110">
          <cell r="A1110" t="str">
            <v>5 S 02 511 03</v>
          </cell>
          <cell r="B1110" t="str">
            <v>Micro-revestimento a frio - Microflex 2,0 cm</v>
          </cell>
          <cell r="E1110" t="str">
            <v>m2</v>
          </cell>
          <cell r="G1110">
            <v>3.05</v>
          </cell>
          <cell r="M1110">
            <v>3.2</v>
          </cell>
          <cell r="O1110">
            <v>3.17</v>
          </cell>
          <cell r="Q1110">
            <v>3.13</v>
          </cell>
          <cell r="S1110">
            <v>3.16</v>
          </cell>
        </row>
        <row r="1111">
          <cell r="A1111" t="str">
            <v>5 S 02 511 04</v>
          </cell>
          <cell r="B1111" t="str">
            <v>Micro-revestimento a frio - Microflex - 2,5 cm</v>
          </cell>
          <cell r="E1111" t="str">
            <v>m2</v>
          </cell>
          <cell r="G1111">
            <v>3.59</v>
          </cell>
          <cell r="M1111">
            <v>3.78</v>
          </cell>
          <cell r="O1111">
            <v>3.73</v>
          </cell>
          <cell r="Q1111">
            <v>3.69</v>
          </cell>
          <cell r="S1111">
            <v>3.72</v>
          </cell>
        </row>
        <row r="1112">
          <cell r="A1112" t="str">
            <v>5 S 02 512 01</v>
          </cell>
          <cell r="B1112" t="str">
            <v>Lama asfáltica fina (granulometrias I e II)</v>
          </cell>
          <cell r="E1112" t="str">
            <v>m2</v>
          </cell>
          <cell r="G1112">
            <v>0.45</v>
          </cell>
          <cell r="M1112">
            <v>0.52</v>
          </cell>
          <cell r="O1112">
            <v>0.52</v>
          </cell>
          <cell r="Q1112">
            <v>0.51</v>
          </cell>
          <cell r="S1112">
            <v>0.51</v>
          </cell>
        </row>
        <row r="1113">
          <cell r="A1113" t="str">
            <v>5 S 02 512 02</v>
          </cell>
          <cell r="B1113" t="str">
            <v>Lama asfáltica grossa (granulometrias III e IV)</v>
          </cell>
          <cell r="E1113" t="str">
            <v>m2</v>
          </cell>
          <cell r="G1113">
            <v>0.81</v>
          </cell>
          <cell r="M1113">
            <v>0.93</v>
          </cell>
          <cell r="O1113">
            <v>0.93</v>
          </cell>
          <cell r="Q1113">
            <v>0.91</v>
          </cell>
          <cell r="S1113">
            <v>0.92</v>
          </cell>
        </row>
        <row r="1114">
          <cell r="A1114" t="str">
            <v>5 S 02 530 00</v>
          </cell>
          <cell r="B1114" t="str">
            <v>Pré-misturado a frio</v>
          </cell>
          <cell r="E1114" t="str">
            <v>m3</v>
          </cell>
          <cell r="G1114">
            <v>53.68</v>
          </cell>
          <cell r="M1114">
            <v>60.15</v>
          </cell>
          <cell r="O1114">
            <v>61.21</v>
          </cell>
          <cell r="Q1114">
            <v>59.74</v>
          </cell>
          <cell r="S1114">
            <v>61.29</v>
          </cell>
        </row>
        <row r="1115">
          <cell r="A1115" t="str">
            <v>5 S 02 531 00</v>
          </cell>
          <cell r="B1115" t="str">
            <v>Macadame betuminoso por penetração</v>
          </cell>
          <cell r="E1115" t="str">
            <v>m3</v>
          </cell>
          <cell r="G1115">
            <v>45.14</v>
          </cell>
          <cell r="M1115">
            <v>50.85</v>
          </cell>
          <cell r="O1115">
            <v>51.61</v>
          </cell>
          <cell r="Q1115">
            <v>50.49</v>
          </cell>
          <cell r="S1115">
            <v>52.38</v>
          </cell>
        </row>
        <row r="1116">
          <cell r="A1116" t="str">
            <v>5 S 02 532 00</v>
          </cell>
          <cell r="B1116" t="str">
            <v>Areia-asfalto a quente</v>
          </cell>
          <cell r="E1116" t="str">
            <v>t</v>
          </cell>
          <cell r="G1116">
            <v>36.270000000000003</v>
          </cell>
          <cell r="M1116">
            <v>38.81</v>
          </cell>
          <cell r="O1116">
            <v>39.270000000000003</v>
          </cell>
          <cell r="Q1116">
            <v>46.27</v>
          </cell>
          <cell r="S1116">
            <v>37.94</v>
          </cell>
        </row>
        <row r="1117">
          <cell r="A1117" t="str">
            <v>5 S 02 540 01</v>
          </cell>
          <cell r="B1117" t="str">
            <v>Conc. betumin.usinado a quente - capa de rolamento</v>
          </cell>
          <cell r="E1117" t="str">
            <v>t</v>
          </cell>
          <cell r="G1117">
            <v>31.51</v>
          </cell>
          <cell r="M1117">
            <v>34.35</v>
          </cell>
          <cell r="O1117">
            <v>34.75</v>
          </cell>
          <cell r="Q1117">
            <v>38.18</v>
          </cell>
          <cell r="S1117">
            <v>34.299999999999997</v>
          </cell>
        </row>
        <row r="1118">
          <cell r="A1118" t="str">
            <v>5 S 02 540 02</v>
          </cell>
          <cell r="B1118" t="str">
            <v>Concreto betuminoso usinado a quente - binder</v>
          </cell>
          <cell r="E1118" t="str">
            <v>t</v>
          </cell>
          <cell r="G1118">
            <v>30.9</v>
          </cell>
          <cell r="M1118">
            <v>33.799999999999997</v>
          </cell>
          <cell r="O1118">
            <v>34.22</v>
          </cell>
          <cell r="Q1118">
            <v>37.630000000000003</v>
          </cell>
          <cell r="S1118">
            <v>33.78</v>
          </cell>
        </row>
        <row r="1119">
          <cell r="A1119" t="str">
            <v>5 S 02 540 11</v>
          </cell>
          <cell r="B1119" t="str">
            <v>CBUQ reciclado a quente no local</v>
          </cell>
          <cell r="E1119" t="str">
            <v>t</v>
          </cell>
          <cell r="G1119">
            <v>67.680000000000007</v>
          </cell>
          <cell r="M1119">
            <v>68.760000000000005</v>
          </cell>
          <cell r="O1119" t="str">
            <v>excluído</v>
          </cell>
          <cell r="Q1119" t="str">
            <v>excluído</v>
          </cell>
          <cell r="S1119" t="str">
            <v>excluído</v>
          </cell>
        </row>
        <row r="1120">
          <cell r="A1120" t="str">
            <v>5 S 02 540 12</v>
          </cell>
          <cell r="B1120" t="str">
            <v>CBUQ reciclado em usina fixa</v>
          </cell>
          <cell r="E1120" t="str">
            <v>t</v>
          </cell>
          <cell r="G1120">
            <v>27.12</v>
          </cell>
          <cell r="M1120">
            <v>29.6</v>
          </cell>
          <cell r="O1120">
            <v>29.87</v>
          </cell>
          <cell r="Q1120">
            <v>33.380000000000003</v>
          </cell>
          <cell r="S1120">
            <v>29.35</v>
          </cell>
        </row>
        <row r="1121">
          <cell r="A1121" t="str">
            <v>5 S 02 600 00</v>
          </cell>
          <cell r="B1121" t="str">
            <v>Manta sintét. p/ recap.asfál.- fornec. e aplicação</v>
          </cell>
          <cell r="E1121" t="str">
            <v>m2</v>
          </cell>
          <cell r="G1121">
            <v>4.05</v>
          </cell>
          <cell r="M1121">
            <v>4.21</v>
          </cell>
          <cell r="O1121">
            <v>4.68</v>
          </cell>
          <cell r="Q1121">
            <v>4.21</v>
          </cell>
          <cell r="S1121">
            <v>4.21</v>
          </cell>
        </row>
        <row r="1122">
          <cell r="A1122" t="str">
            <v>5 S 02 607 00</v>
          </cell>
          <cell r="B1122" t="str">
            <v>Concreto cimento portland c/ equip. pequeno porte</v>
          </cell>
          <cell r="E1122" t="str">
            <v>m3</v>
          </cell>
          <cell r="G1122">
            <v>280.62</v>
          </cell>
          <cell r="M1122">
            <v>304.66000000000003</v>
          </cell>
          <cell r="O1122">
            <v>312.11</v>
          </cell>
          <cell r="Q1122">
            <v>299.72000000000003</v>
          </cell>
          <cell r="S1122">
            <v>315.47000000000003</v>
          </cell>
        </row>
        <row r="1123">
          <cell r="A1123" t="str">
            <v>5 S 02 702 00</v>
          </cell>
          <cell r="B1123" t="str">
            <v>Limpeza e enchimento de junta de pavimento de conc</v>
          </cell>
          <cell r="E1123" t="str">
            <v>m</v>
          </cell>
          <cell r="G1123">
            <v>2.87</v>
          </cell>
          <cell r="M1123">
            <v>2.8</v>
          </cell>
          <cell r="O1123">
            <v>2.64</v>
          </cell>
          <cell r="Q1123">
            <v>2.5099999999999998</v>
          </cell>
          <cell r="S1123">
            <v>2.52</v>
          </cell>
        </row>
        <row r="1124">
          <cell r="A1124" t="str">
            <v>5 S 02 905 00</v>
          </cell>
          <cell r="B1124" t="str">
            <v>Remoção mecanizada de revestimento betuminoso</v>
          </cell>
          <cell r="E1124" t="str">
            <v>m3</v>
          </cell>
          <cell r="G1124">
            <v>5.33</v>
          </cell>
          <cell r="M1124">
            <v>5.88</v>
          </cell>
          <cell r="O1124">
            <v>6.16</v>
          </cell>
          <cell r="Q1124">
            <v>6</v>
          </cell>
          <cell r="S1124">
            <v>6</v>
          </cell>
        </row>
        <row r="1125">
          <cell r="A1125" t="str">
            <v>5 S 02 905 01</v>
          </cell>
          <cell r="B1125" t="str">
            <v>Remoção manual de revestimento betuminoso</v>
          </cell>
          <cell r="E1125" t="str">
            <v>m3</v>
          </cell>
          <cell r="G1125">
            <v>89.15</v>
          </cell>
          <cell r="M1125">
            <v>103.64</v>
          </cell>
          <cell r="O1125">
            <v>104.36</v>
          </cell>
          <cell r="Q1125">
            <v>102.76</v>
          </cell>
          <cell r="S1125">
            <v>102.76</v>
          </cell>
        </row>
        <row r="1126">
          <cell r="A1126" t="str">
            <v>5 S 02 906 00</v>
          </cell>
          <cell r="B1126" t="str">
            <v>Remoção mecanizada da camada granular pavimento</v>
          </cell>
          <cell r="E1126" t="str">
            <v>m3</v>
          </cell>
          <cell r="G1126">
            <v>3.43</v>
          </cell>
          <cell r="M1126">
            <v>3.74</v>
          </cell>
          <cell r="O1126">
            <v>3.95</v>
          </cell>
          <cell r="Q1126">
            <v>3.84</v>
          </cell>
          <cell r="S1126">
            <v>3.84</v>
          </cell>
        </row>
        <row r="1127">
          <cell r="A1127" t="str">
            <v>5 S 02 906 01</v>
          </cell>
          <cell r="B1127" t="str">
            <v>Remoção manual da camada granular do pavimento</v>
          </cell>
          <cell r="E1127" t="str">
            <v>m3</v>
          </cell>
          <cell r="G1127">
            <v>48.07</v>
          </cell>
          <cell r="M1127">
            <v>56.37</v>
          </cell>
          <cell r="O1127">
            <v>56.65</v>
          </cell>
          <cell r="Q1127">
            <v>56.02</v>
          </cell>
          <cell r="S1127">
            <v>56.02</v>
          </cell>
        </row>
        <row r="1128">
          <cell r="A1128" t="str">
            <v>5 S 02 907 00</v>
          </cell>
          <cell r="B1128" t="str">
            <v>Remoção mecanizada material de baixa capac.suporte</v>
          </cell>
          <cell r="E1128" t="str">
            <v>m3</v>
          </cell>
          <cell r="G1128">
            <v>3.37</v>
          </cell>
          <cell r="M1128">
            <v>3.69</v>
          </cell>
          <cell r="O1128">
            <v>3.89</v>
          </cell>
          <cell r="Q1128">
            <v>3.78</v>
          </cell>
          <cell r="S1128">
            <v>3.78</v>
          </cell>
        </row>
        <row r="1129">
          <cell r="A1129" t="str">
            <v>5 S 02 907 01</v>
          </cell>
          <cell r="B1129" t="str">
            <v>Remoção manual de material de baixa capac.suporte</v>
          </cell>
          <cell r="E1129" t="str">
            <v>m3</v>
          </cell>
          <cell r="G1129">
            <v>40.71</v>
          </cell>
          <cell r="M1129">
            <v>47.77</v>
          </cell>
          <cell r="O1129">
            <v>48</v>
          </cell>
          <cell r="Q1129">
            <v>47.48</v>
          </cell>
          <cell r="S1129">
            <v>47.48</v>
          </cell>
        </row>
        <row r="1130">
          <cell r="A1130" t="str">
            <v>5 S 02 908 00</v>
          </cell>
          <cell r="B1130" t="str">
            <v>Arrancamento e remoção de paralelepípedos</v>
          </cell>
          <cell r="E1130" t="str">
            <v>m2</v>
          </cell>
          <cell r="G1130">
            <v>11.4</v>
          </cell>
          <cell r="M1130">
            <v>13.14</v>
          </cell>
          <cell r="O1130">
            <v>13.14</v>
          </cell>
          <cell r="Q1130">
            <v>12.81</v>
          </cell>
          <cell r="S1130">
            <v>12.81</v>
          </cell>
        </row>
        <row r="1131">
          <cell r="A1131" t="str">
            <v>5 S 02 909 00</v>
          </cell>
          <cell r="B1131" t="str">
            <v>Arrancamento e remoção de meios-fios</v>
          </cell>
          <cell r="E1131" t="str">
            <v>m3</v>
          </cell>
          <cell r="G1131">
            <v>61.88</v>
          </cell>
          <cell r="M1131">
            <v>71.58</v>
          </cell>
          <cell r="O1131">
            <v>71.58</v>
          </cell>
          <cell r="Q1131">
            <v>69.930000000000007</v>
          </cell>
          <cell r="S1131">
            <v>69.930000000000007</v>
          </cell>
        </row>
        <row r="1132">
          <cell r="A1132" t="str">
            <v>5 S 02 990 11</v>
          </cell>
          <cell r="B1132" t="str">
            <v>Fresagem contínua do revest. betuminoso</v>
          </cell>
          <cell r="E1132" t="str">
            <v>m3</v>
          </cell>
          <cell r="G1132">
            <v>86.17</v>
          </cell>
          <cell r="M1132">
            <v>92</v>
          </cell>
          <cell r="O1132">
            <v>93.45</v>
          </cell>
          <cell r="Q1132">
            <v>93.07</v>
          </cell>
          <cell r="S1132">
            <v>93.58</v>
          </cell>
        </row>
        <row r="1133">
          <cell r="A1133" t="str">
            <v>5 S 02 990 12</v>
          </cell>
          <cell r="B1133" t="str">
            <v>Fresagem descontínua revest. betuminoso</v>
          </cell>
          <cell r="E1133" t="str">
            <v>m3</v>
          </cell>
          <cell r="G1133">
            <v>116.14</v>
          </cell>
          <cell r="M1133">
            <v>128.27000000000001</v>
          </cell>
          <cell r="O1133">
            <v>129.79</v>
          </cell>
          <cell r="Q1133">
            <v>128.9</v>
          </cell>
          <cell r="S1133">
            <v>129.41999999999999</v>
          </cell>
        </row>
        <row r="1134">
          <cell r="A1134" t="str">
            <v>5 S 04 300 16</v>
          </cell>
          <cell r="B1134" t="str">
            <v>Bueiro met. chapas múltiplas D=1,60m galv.</v>
          </cell>
          <cell r="E1134" t="str">
            <v>m</v>
          </cell>
          <cell r="G1134">
            <v>845.64</v>
          </cell>
          <cell r="M1134">
            <v>981.36</v>
          </cell>
          <cell r="O1134">
            <v>1028.1099999999999</v>
          </cell>
          <cell r="Q1134">
            <v>1026.23</v>
          </cell>
          <cell r="S1134">
            <v>1027.33</v>
          </cell>
        </row>
        <row r="1135">
          <cell r="A1135" t="str">
            <v>5 S 04 300 20</v>
          </cell>
          <cell r="B1135" t="str">
            <v>Bueiro met. chapas múltiplas D=2,00m galv.</v>
          </cell>
          <cell r="E1135" t="str">
            <v>m</v>
          </cell>
          <cell r="G1135">
            <v>1056.94</v>
          </cell>
          <cell r="M1135">
            <v>1210.78</v>
          </cell>
          <cell r="O1135">
            <v>1279.3399999999999</v>
          </cell>
          <cell r="Q1135">
            <v>1277.26</v>
          </cell>
          <cell r="S1135">
            <v>1278.49</v>
          </cell>
        </row>
        <row r="1136">
          <cell r="A1136" t="str">
            <v>5 S 04 301 16</v>
          </cell>
          <cell r="B1136" t="str">
            <v>Bueiro met. chapas múltiplas D=1,60m rev. epoxy</v>
          </cell>
          <cell r="E1136" t="str">
            <v>m</v>
          </cell>
          <cell r="G1136">
            <v>921.74</v>
          </cell>
          <cell r="M1136">
            <v>1066.28</v>
          </cell>
          <cell r="O1136">
            <v>1076.94</v>
          </cell>
          <cell r="Q1136">
            <v>1075.6600000000001</v>
          </cell>
          <cell r="S1136">
            <v>1076.77</v>
          </cell>
        </row>
        <row r="1137">
          <cell r="A1137" t="str">
            <v>5 S 04 301 20</v>
          </cell>
          <cell r="B1137" t="str">
            <v>Bueiro met. chapas múltiplas D=2,00m rev. epoxy</v>
          </cell>
          <cell r="E1137" t="str">
            <v>m</v>
          </cell>
          <cell r="G1137">
            <v>1150.75</v>
          </cell>
          <cell r="M1137">
            <v>1315.77</v>
          </cell>
          <cell r="O1137">
            <v>1339.98</v>
          </cell>
          <cell r="Q1137">
            <v>1337.99</v>
          </cell>
          <cell r="S1137">
            <v>1339.22</v>
          </cell>
        </row>
        <row r="1138">
          <cell r="A1138" t="str">
            <v>5 S 04 310 16</v>
          </cell>
          <cell r="B1138" t="str">
            <v>Bueiro met. s/ interrup. de tráf. D=1,60m galv.</v>
          </cell>
          <cell r="E1138" t="str">
            <v>m</v>
          </cell>
          <cell r="G1138">
            <v>1667.71</v>
          </cell>
          <cell r="M1138">
            <v>1957.4</v>
          </cell>
          <cell r="O1138">
            <v>1958.05</v>
          </cell>
          <cell r="Q1138">
            <v>1892.17</v>
          </cell>
          <cell r="S1138">
            <v>1893.36</v>
          </cell>
        </row>
        <row r="1139">
          <cell r="A1139" t="str">
            <v>5 S 04 310 20</v>
          </cell>
          <cell r="B1139" t="str">
            <v>Bueiro met. s/ interrup. de tráf. D=2,00m galv.</v>
          </cell>
          <cell r="E1139" t="str">
            <v>m</v>
          </cell>
          <cell r="G1139">
            <v>2013.11</v>
          </cell>
          <cell r="M1139">
            <v>2434.67</v>
          </cell>
          <cell r="O1139">
            <v>2435.4499999999998</v>
          </cell>
          <cell r="Q1139">
            <v>2282.92</v>
          </cell>
          <cell r="S1139">
            <v>2284.36</v>
          </cell>
        </row>
        <row r="1140">
          <cell r="A1140" t="str">
            <v>5 S 04 311 16</v>
          </cell>
          <cell r="B1140" t="str">
            <v>Bueiro met.s/interrupção traf. D=1,60 m rev.epoxy</v>
          </cell>
          <cell r="E1140" t="str">
            <v>m</v>
          </cell>
          <cell r="G1140">
            <v>1700.88</v>
          </cell>
          <cell r="M1140">
            <v>2030.38</v>
          </cell>
          <cell r="O1140">
            <v>2031.03</v>
          </cell>
          <cell r="Q1140">
            <v>1828.85</v>
          </cell>
          <cell r="S1140">
            <v>1830.05</v>
          </cell>
        </row>
        <row r="1141">
          <cell r="A1141" t="str">
            <v>5 S 04 311 20</v>
          </cell>
          <cell r="B1141" t="str">
            <v>Bueiro met.s/interrupção tráf. D=2,00 m rev. epoxy</v>
          </cell>
          <cell r="E1141" t="str">
            <v>m</v>
          </cell>
          <cell r="G1141">
            <v>2222.9899999999998</v>
          </cell>
          <cell r="M1141">
            <v>2441.5700000000002</v>
          </cell>
          <cell r="O1141">
            <v>2442.35</v>
          </cell>
          <cell r="Q1141">
            <v>2288.87</v>
          </cell>
          <cell r="S1141">
            <v>2290.3000000000002</v>
          </cell>
        </row>
        <row r="1142">
          <cell r="A1142" t="str">
            <v>5 S 04 999 01</v>
          </cell>
          <cell r="B1142" t="str">
            <v>Remoção de bueiros existentes</v>
          </cell>
          <cell r="E1142" t="str">
            <v>m</v>
          </cell>
          <cell r="G1142">
            <v>31.23</v>
          </cell>
          <cell r="M1142">
            <v>36.700000000000003</v>
          </cell>
          <cell r="O1142">
            <v>36.86</v>
          </cell>
          <cell r="Q1142">
            <v>36.49</v>
          </cell>
          <cell r="S1142">
            <v>36.49</v>
          </cell>
        </row>
        <row r="1143">
          <cell r="A1143" t="str">
            <v>5 S 04 999 04</v>
          </cell>
          <cell r="B1143" t="str">
            <v>Restauração de disp. danif. com concr. fck=12 MPa</v>
          </cell>
          <cell r="E1143" t="str">
            <v>m3</v>
          </cell>
          <cell r="G1143">
            <v>219.35</v>
          </cell>
          <cell r="M1143">
            <v>240.55</v>
          </cell>
          <cell r="O1143">
            <v>246.17</v>
          </cell>
          <cell r="Q1143">
            <v>237.17</v>
          </cell>
          <cell r="S1143">
            <v>248.81</v>
          </cell>
        </row>
        <row r="1144">
          <cell r="A1144" t="str">
            <v>5 S 04 999 07</v>
          </cell>
          <cell r="B1144" t="str">
            <v>Demolição de dispositivos de concreto simples</v>
          </cell>
          <cell r="E1144" t="str">
            <v>m3</v>
          </cell>
          <cell r="G1144">
            <v>56.73</v>
          </cell>
          <cell r="M1144">
            <v>67.31</v>
          </cell>
          <cell r="O1144">
            <v>67.47</v>
          </cell>
          <cell r="Q1144">
            <v>67.099999999999994</v>
          </cell>
          <cell r="S1144">
            <v>67.099999999999994</v>
          </cell>
        </row>
        <row r="1145">
          <cell r="A1145" t="str">
            <v>5 S 04 999 08</v>
          </cell>
          <cell r="B1145" t="str">
            <v>Demolição de dispositivos de concreto armado</v>
          </cell>
          <cell r="E1145" t="str">
            <v>m3</v>
          </cell>
          <cell r="G1145">
            <v>269.33</v>
          </cell>
          <cell r="M1145">
            <v>306.11</v>
          </cell>
          <cell r="O1145">
            <v>306.33</v>
          </cell>
          <cell r="Q1145">
            <v>299.20999999999998</v>
          </cell>
          <cell r="S1145">
            <v>299.20999999999998</v>
          </cell>
        </row>
        <row r="1146">
          <cell r="A1146" t="str">
            <v>5 S 05 100 00</v>
          </cell>
          <cell r="B1146" t="str">
            <v>Enleivamento</v>
          </cell>
          <cell r="E1146" t="str">
            <v>m2</v>
          </cell>
          <cell r="G1146">
            <v>3.36</v>
          </cell>
          <cell r="M1146">
            <v>3.92</v>
          </cell>
          <cell r="O1146">
            <v>3.92</v>
          </cell>
          <cell r="Q1146">
            <v>3.85</v>
          </cell>
          <cell r="S1146">
            <v>3.85</v>
          </cell>
        </row>
        <row r="1147">
          <cell r="A1147" t="str">
            <v>5 S 05 102 00</v>
          </cell>
          <cell r="B1147" t="str">
            <v>Hidrossemeadura</v>
          </cell>
          <cell r="E1147" t="str">
            <v>m2</v>
          </cell>
          <cell r="G1147">
            <v>1.1399999999999999</v>
          </cell>
          <cell r="M1147">
            <v>0.84</v>
          </cell>
          <cell r="O1147">
            <v>0.86</v>
          </cell>
          <cell r="Q1147">
            <v>0.84</v>
          </cell>
          <cell r="S1147">
            <v>0.85</v>
          </cell>
        </row>
        <row r="1148">
          <cell r="A1148" t="str">
            <v>5 S 05 300 01</v>
          </cell>
          <cell r="B1148" t="str">
            <v>Alvenaria de pedra arrumada</v>
          </cell>
          <cell r="E1148" t="str">
            <v>m3</v>
          </cell>
          <cell r="G1148">
            <v>47.78</v>
          </cell>
          <cell r="M1148">
            <v>55.63</v>
          </cell>
          <cell r="O1148">
            <v>56.22</v>
          </cell>
          <cell r="Q1148">
            <v>55.59</v>
          </cell>
          <cell r="S1148">
            <v>57.06</v>
          </cell>
        </row>
        <row r="1149">
          <cell r="A1149" t="str">
            <v>5 S 05 300 02</v>
          </cell>
          <cell r="B1149" t="str">
            <v>Enrocamento de pedra jogada</v>
          </cell>
          <cell r="E1149" t="str">
            <v>m3</v>
          </cell>
          <cell r="G1149">
            <v>27.48</v>
          </cell>
          <cell r="M1149">
            <v>31.54</v>
          </cell>
          <cell r="O1149">
            <v>32.03</v>
          </cell>
          <cell r="Q1149">
            <v>31.5</v>
          </cell>
          <cell r="S1149">
            <v>32.729999999999997</v>
          </cell>
        </row>
        <row r="1150">
          <cell r="A1150" t="str">
            <v>5 S 05 301 00</v>
          </cell>
          <cell r="B1150" t="str">
            <v>Alvenaria de pedra argamassada</v>
          </cell>
          <cell r="E1150" t="str">
            <v>m3</v>
          </cell>
          <cell r="G1150">
            <v>123.04</v>
          </cell>
          <cell r="M1150">
            <v>136.59</v>
          </cell>
          <cell r="O1150">
            <v>139.43</v>
          </cell>
          <cell r="Q1150">
            <v>135.06</v>
          </cell>
          <cell r="S1150">
            <v>140.97999999999999</v>
          </cell>
        </row>
        <row r="1151">
          <cell r="A1151" t="str">
            <v>5 S 05 302 01</v>
          </cell>
          <cell r="B1151" t="str">
            <v>Muro de gabião tipo caixa</v>
          </cell>
          <cell r="E1151" t="str">
            <v>m3</v>
          </cell>
          <cell r="G1151">
            <v>124.7</v>
          </cell>
          <cell r="M1151">
            <v>145.96</v>
          </cell>
          <cell r="O1151">
            <v>138.34</v>
          </cell>
          <cell r="Q1151">
            <v>137.43</v>
          </cell>
          <cell r="S1151">
            <v>138.84</v>
          </cell>
        </row>
        <row r="1152">
          <cell r="A1152" t="str">
            <v>5 S 05 303 01</v>
          </cell>
          <cell r="B1152" t="str">
            <v>Terra armada - ECE - greide 0,0&lt;h&lt;6,00m</v>
          </cell>
          <cell r="E1152" t="str">
            <v>m2</v>
          </cell>
          <cell r="G1152">
            <v>185.44</v>
          </cell>
          <cell r="M1152">
            <v>196.56</v>
          </cell>
          <cell r="O1152">
            <v>196.56</v>
          </cell>
          <cell r="Q1152">
            <v>218.81</v>
          </cell>
          <cell r="S1152">
            <v>218.81</v>
          </cell>
        </row>
        <row r="1153">
          <cell r="A1153" t="str">
            <v>5 S 05 303 02</v>
          </cell>
          <cell r="B1153" t="str">
            <v>Terra armada - ECE - greide 6,0&lt;h&lt;9,00</v>
          </cell>
          <cell r="E1153" t="str">
            <v>m2</v>
          </cell>
          <cell r="G1153">
            <v>208.05</v>
          </cell>
          <cell r="M1153">
            <v>220.52</v>
          </cell>
          <cell r="O1153">
            <v>220.52</v>
          </cell>
          <cell r="Q1153">
            <v>245.49</v>
          </cell>
          <cell r="S1153">
            <v>245.49</v>
          </cell>
        </row>
        <row r="1154">
          <cell r="A1154" t="str">
            <v>5 S 05 303 03</v>
          </cell>
          <cell r="B1154" t="str">
            <v>Terra armada - ECE - greide 9,0&lt;h&lt;12,00m</v>
          </cell>
          <cell r="E1154" t="str">
            <v>m2</v>
          </cell>
          <cell r="G1154">
            <v>230.67</v>
          </cell>
          <cell r="M1154">
            <v>244.38</v>
          </cell>
          <cell r="O1154">
            <v>244.38</v>
          </cell>
          <cell r="Q1154">
            <v>272.19</v>
          </cell>
          <cell r="S1154">
            <v>272.19</v>
          </cell>
        </row>
        <row r="1155">
          <cell r="A1155" t="str">
            <v>5 S 05 303 04</v>
          </cell>
          <cell r="B1155" t="str">
            <v>Terra armada - ECE - pé de talude 0,0&lt;h&lt;6,00m</v>
          </cell>
          <cell r="E1155" t="str">
            <v>m2</v>
          </cell>
          <cell r="G1155">
            <v>218.61</v>
          </cell>
          <cell r="M1155">
            <v>231.72</v>
          </cell>
          <cell r="O1155">
            <v>231.72</v>
          </cell>
          <cell r="Q1155">
            <v>257.95</v>
          </cell>
          <cell r="S1155">
            <v>257.95</v>
          </cell>
        </row>
        <row r="1156">
          <cell r="A1156" t="str">
            <v>5 S 05 303 05</v>
          </cell>
          <cell r="B1156" t="str">
            <v>Terra armada - ECE - pé de talude 6,0&lt;h&lt;9,00m</v>
          </cell>
          <cell r="E1156" t="str">
            <v>m2</v>
          </cell>
          <cell r="G1156">
            <v>245.74</v>
          </cell>
          <cell r="M1156">
            <v>260.49</v>
          </cell>
          <cell r="O1156">
            <v>260.49</v>
          </cell>
          <cell r="Q1156">
            <v>289.97000000000003</v>
          </cell>
          <cell r="S1156">
            <v>289.97000000000003</v>
          </cell>
        </row>
        <row r="1157">
          <cell r="A1157" t="str">
            <v>5 S 05 303 06</v>
          </cell>
          <cell r="B1157" t="str">
            <v>Terra armada - ECE - pé de talude 9,0&lt;h&lt;12,00m</v>
          </cell>
          <cell r="E1157" t="str">
            <v>m2</v>
          </cell>
          <cell r="G1157">
            <v>271.38</v>
          </cell>
          <cell r="M1157">
            <v>287.66000000000003</v>
          </cell>
          <cell r="O1157">
            <v>287.66000000000003</v>
          </cell>
          <cell r="Q1157">
            <v>324.2</v>
          </cell>
          <cell r="S1157">
            <v>324.2</v>
          </cell>
        </row>
        <row r="1158">
          <cell r="A1158" t="str">
            <v>5 S 05 303 07</v>
          </cell>
          <cell r="B1158" t="str">
            <v>Terra armada - ECE - encontro portante 0,0&lt;h&lt;6,0m</v>
          </cell>
          <cell r="E1158" t="str">
            <v>m2</v>
          </cell>
          <cell r="G1158">
            <v>398.04</v>
          </cell>
          <cell r="M1158">
            <v>421.92</v>
          </cell>
          <cell r="O1158">
            <v>421.92</v>
          </cell>
          <cell r="Q1158">
            <v>469.68</v>
          </cell>
          <cell r="S1158">
            <v>469.68</v>
          </cell>
        </row>
        <row r="1159">
          <cell r="A1159" t="str">
            <v>5 S 05 303 08</v>
          </cell>
          <cell r="B1159" t="str">
            <v>Terra armada - ECE - encontro portante 6,0&lt;h&lt;9,00m</v>
          </cell>
          <cell r="E1159" t="str">
            <v>m2</v>
          </cell>
          <cell r="G1159">
            <v>530.41999999999996</v>
          </cell>
          <cell r="M1159">
            <v>562.24</v>
          </cell>
          <cell r="O1159">
            <v>562.24</v>
          </cell>
          <cell r="Q1159">
            <v>625.9</v>
          </cell>
          <cell r="S1159">
            <v>625.9</v>
          </cell>
        </row>
        <row r="1160">
          <cell r="A1160" t="str">
            <v>5 S 05 303 09</v>
          </cell>
          <cell r="B1160" t="str">
            <v>Escamas de concreto armado para terra armada</v>
          </cell>
          <cell r="E1160" t="str">
            <v>m3</v>
          </cell>
          <cell r="G1160">
            <v>470.28</v>
          </cell>
          <cell r="M1160">
            <v>517.65</v>
          </cell>
          <cell r="O1160">
            <v>535.33000000000004</v>
          </cell>
          <cell r="Q1160">
            <v>524.22</v>
          </cell>
          <cell r="S1160">
            <v>539.16999999999996</v>
          </cell>
        </row>
        <row r="1161">
          <cell r="A1161" t="str">
            <v>5 S 05 303 10</v>
          </cell>
          <cell r="B1161" t="str">
            <v>Conc. de soleira e arrem. de maciço de terra arm.</v>
          </cell>
          <cell r="E1161" t="str">
            <v>m3</v>
          </cell>
          <cell r="G1161">
            <v>227.24</v>
          </cell>
          <cell r="M1161">
            <v>248.06</v>
          </cell>
          <cell r="O1161">
            <v>254.14</v>
          </cell>
          <cell r="Q1161">
            <v>244.32</v>
          </cell>
          <cell r="S1161">
            <v>256.86</v>
          </cell>
        </row>
        <row r="1162">
          <cell r="A1162" t="str">
            <v>5 S 05 303 11</v>
          </cell>
          <cell r="B1162" t="str">
            <v>Montagem de maciço terra armada</v>
          </cell>
          <cell r="E1162" t="str">
            <v>m2</v>
          </cell>
          <cell r="G1162">
            <v>52.96</v>
          </cell>
          <cell r="M1162">
            <v>61.95</v>
          </cell>
          <cell r="O1162">
            <v>61.95</v>
          </cell>
          <cell r="Q1162">
            <v>61.16</v>
          </cell>
          <cell r="S1162">
            <v>61.16</v>
          </cell>
        </row>
        <row r="1163">
          <cell r="A1163" t="str">
            <v>5 S 05 340 01</v>
          </cell>
          <cell r="B1163" t="str">
            <v>Execução cortina atirantada conc.armado fck=15 MPa</v>
          </cell>
          <cell r="E1163" t="str">
            <v>m3</v>
          </cell>
          <cell r="G1163">
            <v>776.35</v>
          </cell>
          <cell r="M1163">
            <v>859.06</v>
          </cell>
          <cell r="O1163">
            <v>882.36</v>
          </cell>
          <cell r="Q1163">
            <v>881.64</v>
          </cell>
          <cell r="S1163">
            <v>893.71</v>
          </cell>
        </row>
        <row r="1164">
          <cell r="A1164" t="str">
            <v>5 S 05 900 01</v>
          </cell>
          <cell r="B1164" t="str">
            <v>Execução tirante protendido cortina atirantada</v>
          </cell>
          <cell r="E1164" t="str">
            <v>m</v>
          </cell>
          <cell r="G1164">
            <v>81.75</v>
          </cell>
          <cell r="M1164">
            <v>91.9</v>
          </cell>
          <cell r="O1164">
            <v>92.75</v>
          </cell>
          <cell r="Q1164">
            <v>92.73</v>
          </cell>
          <cell r="S1164">
            <v>92.78</v>
          </cell>
        </row>
        <row r="1165">
          <cell r="A1165" t="str">
            <v>5 S 06 400 01</v>
          </cell>
          <cell r="B1165" t="str">
            <v>Cêrcas arame farp. c/ mourão conc. seção quadr.</v>
          </cell>
          <cell r="E1165" t="str">
            <v>m</v>
          </cell>
          <cell r="G1165">
            <v>12.2</v>
          </cell>
          <cell r="M1165">
            <v>14.91</v>
          </cell>
          <cell r="O1165">
            <v>15.13</v>
          </cell>
          <cell r="Q1165">
            <v>15.44</v>
          </cell>
          <cell r="S1165">
            <v>14.52</v>
          </cell>
        </row>
        <row r="1166">
          <cell r="A1166" t="str">
            <v>5 S 06 400 02</v>
          </cell>
          <cell r="B1166" t="str">
            <v>Cerca arame farp. c/ mourão de conc. seção triang</v>
          </cell>
          <cell r="E1166" t="str">
            <v>m</v>
          </cell>
          <cell r="G1166">
            <v>9.64</v>
          </cell>
          <cell r="M1166">
            <v>11.54</v>
          </cell>
          <cell r="O1166">
            <v>11.7</v>
          </cell>
          <cell r="Q1166">
            <v>12.02</v>
          </cell>
          <cell r="S1166">
            <v>11.56</v>
          </cell>
        </row>
        <row r="1167">
          <cell r="A1167" t="str">
            <v>5 S 06 410 00</v>
          </cell>
          <cell r="B1167" t="str">
            <v>Cêrcas arame farpado com suporte madeira</v>
          </cell>
          <cell r="E1167" t="str">
            <v>m</v>
          </cell>
          <cell r="G1167">
            <v>14.63</v>
          </cell>
          <cell r="M1167">
            <v>18.72</v>
          </cell>
          <cell r="O1167">
            <v>18.739999999999998</v>
          </cell>
          <cell r="Q1167">
            <v>19.04</v>
          </cell>
          <cell r="S1167">
            <v>19.04</v>
          </cell>
        </row>
        <row r="1168">
          <cell r="A1168" t="str">
            <v>5 S 09 001 07</v>
          </cell>
          <cell r="B1168" t="str">
            <v>Transporte local em rodov. não pavim.</v>
          </cell>
          <cell r="E1168" t="str">
            <v>tkm</v>
          </cell>
          <cell r="G1168">
            <v>0.49</v>
          </cell>
          <cell r="M1168">
            <v>0.54</v>
          </cell>
          <cell r="O1168">
            <v>0.55000000000000004</v>
          </cell>
          <cell r="Q1168">
            <v>0.53</v>
          </cell>
          <cell r="S1168">
            <v>0.53</v>
          </cell>
        </row>
        <row r="1169">
          <cell r="A1169" t="str">
            <v>5 S 09 001 90</v>
          </cell>
          <cell r="B1169" t="str">
            <v>Transporte comercial c/ carroc. rodov. não pav.</v>
          </cell>
          <cell r="E1169" t="str">
            <v>tkm</v>
          </cell>
          <cell r="G1169">
            <v>0.32</v>
          </cell>
          <cell r="M1169">
            <v>0.35</v>
          </cell>
          <cell r="O1169">
            <v>0.36</v>
          </cell>
          <cell r="Q1169">
            <v>0.35</v>
          </cell>
          <cell r="S1169">
            <v>0.35</v>
          </cell>
        </row>
        <row r="1170">
          <cell r="A1170" t="str">
            <v>5 S 09 002 07</v>
          </cell>
          <cell r="B1170" t="str">
            <v>Transporte local em rodov. pavim.</v>
          </cell>
          <cell r="E1170" t="str">
            <v>tkm</v>
          </cell>
          <cell r="G1170">
            <v>0.36</v>
          </cell>
          <cell r="M1170">
            <v>0.4</v>
          </cell>
          <cell r="O1170">
            <v>0.41</v>
          </cell>
          <cell r="Q1170">
            <v>0.39</v>
          </cell>
          <cell r="S1170">
            <v>0.39</v>
          </cell>
        </row>
        <row r="1171">
          <cell r="A1171" t="str">
            <v>5 S 09 002 90</v>
          </cell>
          <cell r="B1171" t="str">
            <v>Transporte comercial c/ carroceria rodov. pav.</v>
          </cell>
          <cell r="E1171" t="str">
            <v>tkm</v>
          </cell>
          <cell r="G1171">
            <v>0.21</v>
          </cell>
          <cell r="M1171">
            <v>0.23</v>
          </cell>
          <cell r="O1171">
            <v>0.24</v>
          </cell>
          <cell r="Q1171">
            <v>0.23</v>
          </cell>
          <cell r="S1171">
            <v>0.23</v>
          </cell>
        </row>
        <row r="1173">
          <cell r="B1173" t="str">
            <v>MATERIAIS</v>
          </cell>
          <cell r="C1173" t="str">
            <v>Und Com</v>
          </cell>
          <cell r="D1173" t="str">
            <v>Fator de Conversão</v>
          </cell>
          <cell r="E1173" t="str">
            <v>Und</v>
          </cell>
        </row>
        <row r="1174">
          <cell r="A1174" t="str">
            <v>AM01</v>
          </cell>
          <cell r="B1174" t="str">
            <v>Aço D=4,2 mm CA 25</v>
          </cell>
          <cell r="C1174" t="str">
            <v>kg</v>
          </cell>
          <cell r="D1174">
            <v>1</v>
          </cell>
          <cell r="E1174" t="str">
            <v>kg</v>
          </cell>
          <cell r="F1174">
            <v>1.92</v>
          </cell>
          <cell r="G1174">
            <v>1.92</v>
          </cell>
          <cell r="I1174">
            <v>0</v>
          </cell>
          <cell r="AD1174">
            <v>1.92</v>
          </cell>
        </row>
        <row r="1175">
          <cell r="A1175" t="str">
            <v>AM02</v>
          </cell>
          <cell r="B1175" t="str">
            <v>Aço D=6,3 mm CA 25</v>
          </cell>
          <cell r="C1175" t="str">
            <v>kg</v>
          </cell>
          <cell r="D1175">
            <v>1</v>
          </cell>
          <cell r="E1175" t="str">
            <v>kg</v>
          </cell>
          <cell r="F1175">
            <v>1.93</v>
          </cell>
          <cell r="G1175">
            <v>1.93</v>
          </cell>
          <cell r="I1175">
            <v>0</v>
          </cell>
          <cell r="AD1175">
            <v>1.93</v>
          </cell>
        </row>
        <row r="1176">
          <cell r="A1176" t="str">
            <v>AM03</v>
          </cell>
          <cell r="B1176" t="str">
            <v>Aço D=10 mm CA 25</v>
          </cell>
          <cell r="C1176" t="str">
            <v>kg</v>
          </cell>
          <cell r="D1176">
            <v>1</v>
          </cell>
          <cell r="E1176" t="str">
            <v>kg</v>
          </cell>
          <cell r="F1176">
            <v>1.6</v>
          </cell>
          <cell r="G1176">
            <v>1.6</v>
          </cell>
          <cell r="I1176">
            <v>0</v>
          </cell>
          <cell r="AD1176">
            <v>1.6</v>
          </cell>
        </row>
        <row r="1177">
          <cell r="A1177" t="str">
            <v>AM04</v>
          </cell>
          <cell r="B1177" t="str">
            <v>Aço D=6,3 mm CA 50</v>
          </cell>
          <cell r="C1177" t="str">
            <v>kg</v>
          </cell>
          <cell r="D1177">
            <v>1</v>
          </cell>
          <cell r="E1177" t="str">
            <v>kg</v>
          </cell>
          <cell r="F1177">
            <v>1.98</v>
          </cell>
          <cell r="G1177">
            <v>1.98</v>
          </cell>
          <cell r="I1177">
            <v>0</v>
          </cell>
          <cell r="AD1177">
            <v>1.98</v>
          </cell>
        </row>
        <row r="1178">
          <cell r="A1178" t="str">
            <v>AM05</v>
          </cell>
          <cell r="B1178" t="str">
            <v>Aço D=10 mm CA 50</v>
          </cell>
          <cell r="C1178" t="str">
            <v>kg</v>
          </cell>
          <cell r="D1178">
            <v>1</v>
          </cell>
          <cell r="E1178" t="str">
            <v>kg</v>
          </cell>
          <cell r="F1178">
            <v>1.65</v>
          </cell>
          <cell r="G1178">
            <v>1.65</v>
          </cell>
          <cell r="I1178">
            <v>0</v>
          </cell>
          <cell r="AD1178">
            <v>1.3</v>
          </cell>
        </row>
        <row r="1179">
          <cell r="A1179" t="str">
            <v>AM06</v>
          </cell>
          <cell r="B1179" t="str">
            <v>Aço D=4,2 mm CA 60</v>
          </cell>
          <cell r="C1179" t="str">
            <v>kg</v>
          </cell>
          <cell r="D1179">
            <v>1</v>
          </cell>
          <cell r="E1179" t="str">
            <v>kg</v>
          </cell>
          <cell r="F1179">
            <v>2.1</v>
          </cell>
          <cell r="G1179">
            <v>2.1</v>
          </cell>
          <cell r="I1179">
            <v>0</v>
          </cell>
          <cell r="AD1179">
            <v>2.1</v>
          </cell>
        </row>
        <row r="1180">
          <cell r="A1180" t="str">
            <v>AM07</v>
          </cell>
          <cell r="B1180" t="str">
            <v>Aço D=5,0 mm CA 60</v>
          </cell>
          <cell r="C1180" t="str">
            <v>kg</v>
          </cell>
          <cell r="D1180">
            <v>1</v>
          </cell>
          <cell r="E1180" t="str">
            <v>kg</v>
          </cell>
          <cell r="F1180">
            <v>2.1</v>
          </cell>
          <cell r="G1180">
            <v>2.1</v>
          </cell>
          <cell r="I1180">
            <v>0</v>
          </cell>
          <cell r="AD1180">
            <v>2.1</v>
          </cell>
        </row>
        <row r="1181">
          <cell r="A1181" t="str">
            <v>AM08</v>
          </cell>
          <cell r="B1181" t="str">
            <v>Aço D=6,0 mm CA 60</v>
          </cell>
          <cell r="C1181" t="str">
            <v>kg</v>
          </cell>
          <cell r="D1181">
            <v>1</v>
          </cell>
          <cell r="E1181" t="str">
            <v>kg</v>
          </cell>
          <cell r="F1181">
            <v>2.17</v>
          </cell>
          <cell r="G1181">
            <v>2.17</v>
          </cell>
          <cell r="I1181">
            <v>0</v>
          </cell>
          <cell r="AD1181">
            <v>2.17</v>
          </cell>
        </row>
        <row r="1182">
          <cell r="A1182" t="str">
            <v>AM09</v>
          </cell>
          <cell r="B1182" t="str">
            <v>Mandíbula móvel p/ britador 6240C</v>
          </cell>
          <cell r="C1182" t="str">
            <v>un</v>
          </cell>
          <cell r="D1182">
            <v>216</v>
          </cell>
          <cell r="E1182" t="str">
            <v>u/h</v>
          </cell>
          <cell r="F1182">
            <v>1090.2</v>
          </cell>
          <cell r="G1182">
            <v>5.0472222222222225</v>
          </cell>
          <cell r="I1182">
            <v>0</v>
          </cell>
          <cell r="AD1182">
            <v>5.0472000000000001</v>
          </cell>
        </row>
        <row r="1183">
          <cell r="A1183" t="str">
            <v>AM10</v>
          </cell>
          <cell r="B1183" t="str">
            <v>Mandíbula fixa p/ britador 6240C</v>
          </cell>
          <cell r="C1183" t="str">
            <v>un</v>
          </cell>
          <cell r="D1183">
            <v>133</v>
          </cell>
          <cell r="E1183" t="str">
            <v>u/h</v>
          </cell>
          <cell r="F1183">
            <v>1190.2</v>
          </cell>
          <cell r="G1183">
            <v>8.9488721804511275</v>
          </cell>
          <cell r="I1183">
            <v>0</v>
          </cell>
          <cell r="AD1183">
            <v>8.9489000000000001</v>
          </cell>
        </row>
        <row r="1184">
          <cell r="A1184" t="str">
            <v>AM11</v>
          </cell>
          <cell r="B1184" t="str">
            <v>Revestimento móvel p/ britador 60TS</v>
          </cell>
          <cell r="C1184" t="str">
            <v>un</v>
          </cell>
          <cell r="D1184">
            <v>381</v>
          </cell>
          <cell r="E1184" t="str">
            <v>u/h</v>
          </cell>
          <cell r="F1184">
            <v>980.01</v>
          </cell>
          <cell r="G1184">
            <v>2.5722047244094486</v>
          </cell>
          <cell r="I1184">
            <v>0</v>
          </cell>
          <cell r="AD1184">
            <v>2.5722</v>
          </cell>
        </row>
        <row r="1185">
          <cell r="A1185" t="str">
            <v>AM12</v>
          </cell>
          <cell r="B1185" t="str">
            <v>Revestimento fixo p/ britador 60TS</v>
          </cell>
          <cell r="C1185" t="str">
            <v>un</v>
          </cell>
          <cell r="D1185">
            <v>395</v>
          </cell>
          <cell r="E1185" t="str">
            <v>u/h</v>
          </cell>
          <cell r="F1185">
            <v>1325.3</v>
          </cell>
          <cell r="G1185">
            <v>3.3551898734177215</v>
          </cell>
          <cell r="I1185">
            <v>0</v>
          </cell>
          <cell r="AD1185">
            <v>3.3552</v>
          </cell>
        </row>
        <row r="1186">
          <cell r="A1186" t="str">
            <v>AM19</v>
          </cell>
          <cell r="B1186" t="str">
            <v>Mandíbula fixa p/ britador 4230</v>
          </cell>
          <cell r="C1186" t="str">
            <v>un</v>
          </cell>
          <cell r="D1186">
            <v>150</v>
          </cell>
          <cell r="E1186" t="str">
            <v>u/h</v>
          </cell>
          <cell r="F1186">
            <v>536.13</v>
          </cell>
          <cell r="G1186">
            <v>3.5741999999999998</v>
          </cell>
          <cell r="I1186">
            <v>0</v>
          </cell>
          <cell r="AD1186">
            <v>3.5741999999999998</v>
          </cell>
        </row>
        <row r="1187">
          <cell r="A1187" t="str">
            <v>AM20</v>
          </cell>
          <cell r="B1187" t="str">
            <v>Mandíbula móvel p/ britador 4230</v>
          </cell>
          <cell r="C1187" t="str">
            <v>un</v>
          </cell>
          <cell r="D1187">
            <v>100</v>
          </cell>
          <cell r="E1187" t="str">
            <v>u/h</v>
          </cell>
          <cell r="F1187">
            <v>548.82000000000005</v>
          </cell>
          <cell r="G1187">
            <v>5.4882000000000009</v>
          </cell>
          <cell r="I1187">
            <v>0</v>
          </cell>
          <cell r="AD1187">
            <v>5.4882999999999997</v>
          </cell>
        </row>
        <row r="1188">
          <cell r="A1188" t="str">
            <v>AM25</v>
          </cell>
          <cell r="B1188" t="str">
            <v>Mandíbula móvel para britador 80x50</v>
          </cell>
          <cell r="C1188" t="str">
            <v>un</v>
          </cell>
          <cell r="D1188">
            <v>250</v>
          </cell>
          <cell r="E1188" t="str">
            <v>u/h</v>
          </cell>
          <cell r="F1188">
            <v>2908.5</v>
          </cell>
          <cell r="G1188">
            <v>11.634</v>
          </cell>
          <cell r="I1188">
            <v>0</v>
          </cell>
          <cell r="AD1188">
            <v>9.6</v>
          </cell>
        </row>
        <row r="1189">
          <cell r="A1189" t="str">
            <v>AM26</v>
          </cell>
          <cell r="B1189" t="str">
            <v>Mandíbula fixa para britador 80x50</v>
          </cell>
          <cell r="C1189" t="str">
            <v>un</v>
          </cell>
          <cell r="D1189">
            <v>437</v>
          </cell>
          <cell r="E1189" t="str">
            <v>u/h</v>
          </cell>
          <cell r="F1189">
            <v>2814.02</v>
          </cell>
          <cell r="G1189">
            <v>6.4394050343249427</v>
          </cell>
          <cell r="I1189">
            <v>0</v>
          </cell>
          <cell r="AD1189">
            <v>5.2403000000000004</v>
          </cell>
        </row>
        <row r="1190">
          <cell r="A1190" t="str">
            <v>AM27</v>
          </cell>
          <cell r="B1190" t="str">
            <v>Revestimento móvel p/ britador 90TS</v>
          </cell>
          <cell r="C1190" t="str">
            <v>un</v>
          </cell>
          <cell r="D1190">
            <v>338</v>
          </cell>
          <cell r="E1190" t="str">
            <v>u/h</v>
          </cell>
          <cell r="F1190">
            <v>2036.99</v>
          </cell>
          <cell r="G1190">
            <v>6.0265976331360944</v>
          </cell>
          <cell r="I1190">
            <v>0</v>
          </cell>
          <cell r="AD1190">
            <v>4.9112</v>
          </cell>
        </row>
        <row r="1191">
          <cell r="A1191" t="str">
            <v>AM28</v>
          </cell>
          <cell r="B1191" t="str">
            <v>Revestimento fixo p/ britador 90TS</v>
          </cell>
          <cell r="C1191" t="str">
            <v>un</v>
          </cell>
          <cell r="D1191">
            <v>440</v>
          </cell>
          <cell r="E1191" t="str">
            <v>u/h</v>
          </cell>
          <cell r="F1191">
            <v>2729.98</v>
          </cell>
          <cell r="G1191">
            <v>6.2045000000000003</v>
          </cell>
          <cell r="I1191">
            <v>0</v>
          </cell>
          <cell r="AD1191">
            <v>4.7272999999999996</v>
          </cell>
        </row>
        <row r="1192">
          <cell r="A1192" t="str">
            <v>AM29</v>
          </cell>
          <cell r="B1192" t="str">
            <v>Revestimento móvel p/ britador 90TF</v>
          </cell>
          <cell r="C1192" t="str">
            <v>un</v>
          </cell>
          <cell r="D1192">
            <v>99</v>
          </cell>
          <cell r="E1192" t="str">
            <v>u/h</v>
          </cell>
          <cell r="F1192">
            <v>1795.5</v>
          </cell>
          <cell r="G1192">
            <v>18.136363636363637</v>
          </cell>
          <cell r="I1192">
            <v>0</v>
          </cell>
          <cell r="AD1192">
            <v>14.7475</v>
          </cell>
        </row>
        <row r="1193">
          <cell r="A1193" t="str">
            <v>AM30</v>
          </cell>
          <cell r="B1193" t="str">
            <v>Revestimento fixo p/ britador 90TF</v>
          </cell>
          <cell r="C1193" t="str">
            <v>un</v>
          </cell>
          <cell r="D1193">
            <v>125</v>
          </cell>
          <cell r="E1193" t="str">
            <v>u/h</v>
          </cell>
          <cell r="F1193">
            <v>1617</v>
          </cell>
          <cell r="G1193">
            <v>12.936</v>
          </cell>
          <cell r="I1193">
            <v>0</v>
          </cell>
          <cell r="AD1193">
            <v>10.8</v>
          </cell>
        </row>
        <row r="1194">
          <cell r="A1194" t="str">
            <v>AM35</v>
          </cell>
          <cell r="B1194" t="str">
            <v>Brita 1</v>
          </cell>
          <cell r="C1194" t="str">
            <v>m3</v>
          </cell>
          <cell r="D1194">
            <v>1</v>
          </cell>
          <cell r="E1194" t="str">
            <v>m3</v>
          </cell>
          <cell r="F1194">
            <v>22</v>
          </cell>
          <cell r="G1194">
            <v>22</v>
          </cell>
          <cell r="I1194">
            <v>0</v>
          </cell>
          <cell r="AD1194">
            <v>19</v>
          </cell>
        </row>
        <row r="1195">
          <cell r="A1195" t="str">
            <v>AM36</v>
          </cell>
          <cell r="B1195" t="str">
            <v>Brita 2</v>
          </cell>
          <cell r="C1195" t="str">
            <v>m3</v>
          </cell>
          <cell r="D1195">
            <v>1</v>
          </cell>
          <cell r="E1195" t="str">
            <v>m3</v>
          </cell>
          <cell r="F1195">
            <v>22</v>
          </cell>
          <cell r="G1195">
            <v>22</v>
          </cell>
          <cell r="I1195">
            <v>0</v>
          </cell>
          <cell r="AD1195">
            <v>19</v>
          </cell>
        </row>
        <row r="1196">
          <cell r="A1196" t="str">
            <v>AM37</v>
          </cell>
          <cell r="B1196" t="str">
            <v>Brita 3</v>
          </cell>
          <cell r="C1196" t="str">
            <v>m3</v>
          </cell>
          <cell r="D1196">
            <v>1</v>
          </cell>
          <cell r="E1196" t="str">
            <v>m3</v>
          </cell>
          <cell r="F1196">
            <v>22</v>
          </cell>
          <cell r="G1196">
            <v>22</v>
          </cell>
          <cell r="I1196">
            <v>0</v>
          </cell>
          <cell r="AD1196">
            <v>19</v>
          </cell>
        </row>
        <row r="1197">
          <cell r="A1197" t="str">
            <v>F801</v>
          </cell>
          <cell r="B1197" t="str">
            <v>Bomba hidráulica alta pressão MAC</v>
          </cell>
          <cell r="C1197" t="str">
            <v>dia</v>
          </cell>
          <cell r="D1197">
            <v>8</v>
          </cell>
          <cell r="E1197" t="str">
            <v>h</v>
          </cell>
          <cell r="F1197">
            <v>265</v>
          </cell>
          <cell r="G1197">
            <v>33.125</v>
          </cell>
          <cell r="I1197">
            <v>0</v>
          </cell>
          <cell r="AD1197">
            <v>33.125</v>
          </cell>
        </row>
        <row r="1198">
          <cell r="A1198" t="str">
            <v>F802</v>
          </cell>
          <cell r="B1198" t="str">
            <v>Bomba eletr p/ injeção de nata MAC</v>
          </cell>
          <cell r="C1198" t="str">
            <v>dia</v>
          </cell>
          <cell r="D1198">
            <v>8</v>
          </cell>
          <cell r="E1198" t="str">
            <v>h</v>
          </cell>
          <cell r="F1198">
            <v>285</v>
          </cell>
          <cell r="G1198">
            <v>35.625</v>
          </cell>
          <cell r="I1198">
            <v>0</v>
          </cell>
          <cell r="AD1198">
            <v>35.625</v>
          </cell>
        </row>
        <row r="1199">
          <cell r="A1199" t="str">
            <v>F803</v>
          </cell>
          <cell r="B1199" t="str">
            <v>Macaco p/ protensão MAC 7</v>
          </cell>
          <cell r="C1199" t="str">
            <v>dia</v>
          </cell>
          <cell r="D1199">
            <v>8</v>
          </cell>
          <cell r="E1199" t="str">
            <v>h</v>
          </cell>
          <cell r="F1199">
            <v>265</v>
          </cell>
          <cell r="G1199">
            <v>33.125</v>
          </cell>
          <cell r="I1199">
            <v>0</v>
          </cell>
          <cell r="AD1199">
            <v>33.125</v>
          </cell>
        </row>
        <row r="1200">
          <cell r="A1200" t="str">
            <v>F804</v>
          </cell>
          <cell r="B1200" t="str">
            <v>Macaco p/ protensão MAC 12</v>
          </cell>
          <cell r="C1200" t="str">
            <v>dia</v>
          </cell>
          <cell r="D1200">
            <v>8</v>
          </cell>
          <cell r="E1200" t="str">
            <v>h</v>
          </cell>
          <cell r="F1200">
            <v>275</v>
          </cell>
          <cell r="G1200">
            <v>34.375</v>
          </cell>
          <cell r="I1200">
            <v>0</v>
          </cell>
          <cell r="AD1200">
            <v>34.375</v>
          </cell>
        </row>
        <row r="1201">
          <cell r="A1201" t="str">
            <v>F805</v>
          </cell>
          <cell r="B1201" t="str">
            <v>Macaco p/ protensão MAC 4</v>
          </cell>
          <cell r="C1201" t="str">
            <v>dia</v>
          </cell>
          <cell r="D1201">
            <v>8</v>
          </cell>
          <cell r="E1201" t="str">
            <v>h</v>
          </cell>
          <cell r="F1201">
            <v>257.2</v>
          </cell>
          <cell r="G1201">
            <v>32.15</v>
          </cell>
          <cell r="I1201">
            <v>0</v>
          </cell>
          <cell r="AD1201">
            <v>32.15</v>
          </cell>
        </row>
        <row r="1202">
          <cell r="A1202" t="str">
            <v>F807</v>
          </cell>
          <cell r="B1202" t="str">
            <v>Bomba hidr. alta pressão STUP</v>
          </cell>
          <cell r="C1202" t="str">
            <v>dia</v>
          </cell>
          <cell r="D1202">
            <v>8</v>
          </cell>
          <cell r="E1202" t="str">
            <v>h</v>
          </cell>
          <cell r="F1202">
            <v>373</v>
          </cell>
          <cell r="G1202">
            <v>46.625</v>
          </cell>
          <cell r="I1202">
            <v>0</v>
          </cell>
          <cell r="AD1202">
            <v>46.625</v>
          </cell>
        </row>
        <row r="1203">
          <cell r="A1203" t="str">
            <v>F808</v>
          </cell>
          <cell r="B1203" t="str">
            <v>Bomba eletr. injeção de nata STUP</v>
          </cell>
          <cell r="C1203" t="str">
            <v>dia</v>
          </cell>
          <cell r="D1203">
            <v>8</v>
          </cell>
          <cell r="E1203" t="str">
            <v>h</v>
          </cell>
          <cell r="F1203">
            <v>385</v>
          </cell>
          <cell r="G1203">
            <v>48.125</v>
          </cell>
          <cell r="I1203">
            <v>0</v>
          </cell>
          <cell r="AD1203">
            <v>48.125</v>
          </cell>
        </row>
        <row r="1204">
          <cell r="A1204" t="str">
            <v>F809</v>
          </cell>
          <cell r="B1204" t="str">
            <v>Macaco p/ protensão STUP</v>
          </cell>
          <cell r="C1204" t="str">
            <v>dia</v>
          </cell>
          <cell r="D1204">
            <v>8</v>
          </cell>
          <cell r="E1204" t="str">
            <v>h</v>
          </cell>
          <cell r="F1204">
            <v>368</v>
          </cell>
          <cell r="G1204">
            <v>46</v>
          </cell>
          <cell r="I1204">
            <v>0</v>
          </cell>
          <cell r="AD1204">
            <v>46</v>
          </cell>
        </row>
        <row r="1205">
          <cell r="A1205" t="str">
            <v>F810</v>
          </cell>
          <cell r="B1205" t="str">
            <v>Macaco p/ protensão STUP</v>
          </cell>
          <cell r="C1205" t="str">
            <v>dia</v>
          </cell>
          <cell r="D1205">
            <v>8</v>
          </cell>
          <cell r="E1205" t="str">
            <v>h</v>
          </cell>
          <cell r="F1205">
            <v>426</v>
          </cell>
          <cell r="G1205">
            <v>53.25</v>
          </cell>
          <cell r="I1205">
            <v>0</v>
          </cell>
          <cell r="AD1205">
            <v>53.25</v>
          </cell>
        </row>
        <row r="1206">
          <cell r="A1206" t="str">
            <v>F811</v>
          </cell>
          <cell r="B1206" t="str">
            <v>Macaco p/ protensão STUP</v>
          </cell>
          <cell r="C1206" t="str">
            <v>dia</v>
          </cell>
          <cell r="D1206">
            <v>8</v>
          </cell>
          <cell r="E1206" t="str">
            <v>h</v>
          </cell>
          <cell r="F1206">
            <v>378</v>
          </cell>
          <cell r="G1206">
            <v>47.25</v>
          </cell>
          <cell r="I1206">
            <v>0</v>
          </cell>
          <cell r="AD1206">
            <v>47.25</v>
          </cell>
        </row>
        <row r="1207">
          <cell r="A1207" t="str">
            <v>F812</v>
          </cell>
          <cell r="B1207" t="str">
            <v>Macaco p/ protensão STUP</v>
          </cell>
          <cell r="C1207" t="str">
            <v>dia</v>
          </cell>
          <cell r="D1207">
            <v>8</v>
          </cell>
          <cell r="E1207" t="str">
            <v>h</v>
          </cell>
          <cell r="F1207">
            <v>352</v>
          </cell>
          <cell r="G1207">
            <v>44</v>
          </cell>
          <cell r="I1207">
            <v>0</v>
          </cell>
          <cell r="AD1207">
            <v>44</v>
          </cell>
        </row>
        <row r="1208">
          <cell r="A1208" t="str">
            <v>F813</v>
          </cell>
          <cell r="B1208" t="str">
            <v>Macaco p/ prot. de tirante D=32mm</v>
          </cell>
          <cell r="C1208" t="str">
            <v>dia</v>
          </cell>
          <cell r="D1208">
            <v>8</v>
          </cell>
          <cell r="E1208" t="str">
            <v>h</v>
          </cell>
          <cell r="F1208">
            <v>51.5</v>
          </cell>
          <cell r="G1208">
            <v>6.4375</v>
          </cell>
          <cell r="I1208">
            <v>0</v>
          </cell>
          <cell r="AD1208">
            <v>5.665</v>
          </cell>
        </row>
        <row r="1209">
          <cell r="A1209" t="str">
            <v>F814</v>
          </cell>
          <cell r="B1209" t="str">
            <v>Injeção de nata de cimento</v>
          </cell>
          <cell r="C1209" t="str">
            <v>m</v>
          </cell>
          <cell r="D1209">
            <v>1</v>
          </cell>
          <cell r="E1209" t="str">
            <v>m</v>
          </cell>
          <cell r="F1209">
            <v>5.25</v>
          </cell>
          <cell r="G1209">
            <v>5.25</v>
          </cell>
          <cell r="I1209">
            <v>0</v>
          </cell>
          <cell r="AD1209">
            <v>4.53</v>
          </cell>
        </row>
        <row r="1210">
          <cell r="A1210" t="str">
            <v>F943</v>
          </cell>
          <cell r="B1210" t="str">
            <v>Terra Armada - moldes metálicos</v>
          </cell>
          <cell r="C1210" t="str">
            <v>cj</v>
          </cell>
          <cell r="D1210">
            <v>1</v>
          </cell>
          <cell r="E1210" t="str">
            <v>m3</v>
          </cell>
          <cell r="F1210">
            <v>2.6</v>
          </cell>
          <cell r="G1210">
            <v>2.6</v>
          </cell>
          <cell r="I1210">
            <v>0</v>
          </cell>
          <cell r="AD1210">
            <v>2.6</v>
          </cell>
        </row>
        <row r="1211">
          <cell r="A1211" t="str">
            <v>M001</v>
          </cell>
          <cell r="B1211" t="str">
            <v>Gasolina</v>
          </cell>
          <cell r="C1211" t="str">
            <v>l</v>
          </cell>
          <cell r="D1211">
            <v>1</v>
          </cell>
          <cell r="E1211" t="str">
            <v>l</v>
          </cell>
          <cell r="F1211">
            <v>2.1</v>
          </cell>
          <cell r="G1211">
            <v>2.1</v>
          </cell>
          <cell r="I1211">
            <v>0</v>
          </cell>
          <cell r="AD1211">
            <v>1.68</v>
          </cell>
        </row>
        <row r="1212">
          <cell r="A1212" t="str">
            <v>M002</v>
          </cell>
          <cell r="B1212" t="str">
            <v>Diesel</v>
          </cell>
          <cell r="C1212" t="str">
            <v>l</v>
          </cell>
          <cell r="D1212">
            <v>1</v>
          </cell>
          <cell r="E1212" t="str">
            <v>l</v>
          </cell>
          <cell r="F1212">
            <v>1.39</v>
          </cell>
          <cell r="G1212">
            <v>1.39</v>
          </cell>
          <cell r="I1212">
            <v>0</v>
          </cell>
          <cell r="AD1212">
            <v>1.07</v>
          </cell>
        </row>
        <row r="1213">
          <cell r="A1213" t="str">
            <v>M003</v>
          </cell>
          <cell r="B1213" t="str">
            <v>Óleo combustível 1A</v>
          </cell>
          <cell r="C1213" t="str">
            <v>l</v>
          </cell>
          <cell r="D1213">
            <v>1</v>
          </cell>
          <cell r="E1213" t="str">
            <v>l</v>
          </cell>
          <cell r="F1213">
            <v>0.99</v>
          </cell>
          <cell r="G1213">
            <v>0.99</v>
          </cell>
          <cell r="I1213">
            <v>0</v>
          </cell>
          <cell r="AD1213">
            <v>0.8</v>
          </cell>
        </row>
        <row r="1214">
          <cell r="A1214" t="str">
            <v>M004</v>
          </cell>
          <cell r="B1214" t="str">
            <v>Álcool</v>
          </cell>
          <cell r="C1214" t="str">
            <v>l</v>
          </cell>
          <cell r="D1214">
            <v>1</v>
          </cell>
          <cell r="E1214" t="str">
            <v>l</v>
          </cell>
          <cell r="F1214">
            <v>1.52</v>
          </cell>
          <cell r="G1214">
            <v>1.52</v>
          </cell>
          <cell r="I1214">
            <v>0</v>
          </cell>
          <cell r="AD1214">
            <v>0.91</v>
          </cell>
        </row>
        <row r="1215">
          <cell r="A1215" t="str">
            <v>M005</v>
          </cell>
          <cell r="B1215" t="str">
            <v>Energia elétrica</v>
          </cell>
          <cell r="C1215" t="str">
            <v>kwh</v>
          </cell>
          <cell r="D1215">
            <v>1</v>
          </cell>
          <cell r="E1215" t="str">
            <v>kwh</v>
          </cell>
          <cell r="F1215">
            <v>0.34</v>
          </cell>
          <cell r="G1215">
            <v>0.34</v>
          </cell>
          <cell r="I1215">
            <v>0</v>
          </cell>
          <cell r="AD1215">
            <v>0.33</v>
          </cell>
        </row>
        <row r="1216">
          <cell r="A1216" t="str">
            <v>M101</v>
          </cell>
          <cell r="B1216" t="str">
            <v>Cimento asfáltico CAP-20</v>
          </cell>
          <cell r="C1216" t="str">
            <v>t</v>
          </cell>
          <cell r="D1216">
            <v>1</v>
          </cell>
          <cell r="E1216" t="str">
            <v>t</v>
          </cell>
          <cell r="F1216">
            <v>0</v>
          </cell>
          <cell r="G1216">
            <v>0</v>
          </cell>
          <cell r="I1216">
            <v>0</v>
          </cell>
          <cell r="AD1216">
            <v>0</v>
          </cell>
        </row>
        <row r="1217">
          <cell r="A1217" t="str">
            <v>M102</v>
          </cell>
          <cell r="B1217" t="str">
            <v>Cimento asfáltico CAP-40</v>
          </cell>
          <cell r="C1217" t="str">
            <v>t</v>
          </cell>
          <cell r="D1217">
            <v>1</v>
          </cell>
          <cell r="E1217" t="str">
            <v>t</v>
          </cell>
          <cell r="F1217">
            <v>0</v>
          </cell>
          <cell r="G1217">
            <v>0</v>
          </cell>
          <cell r="I1217">
            <v>0</v>
          </cell>
          <cell r="AD1217">
            <v>0</v>
          </cell>
        </row>
        <row r="1218">
          <cell r="A1218" t="str">
            <v>M103</v>
          </cell>
          <cell r="B1218" t="str">
            <v>Asfalto diluído CM-30</v>
          </cell>
          <cell r="C1218" t="str">
            <v>t</v>
          </cell>
          <cell r="D1218">
            <v>1</v>
          </cell>
          <cell r="E1218" t="str">
            <v>t</v>
          </cell>
          <cell r="F1218">
            <v>0</v>
          </cell>
          <cell r="G1218">
            <v>0</v>
          </cell>
          <cell r="I1218">
            <v>0</v>
          </cell>
          <cell r="AD1218">
            <v>0</v>
          </cell>
        </row>
        <row r="1219">
          <cell r="A1219" t="str">
            <v>M104</v>
          </cell>
          <cell r="B1219" t="str">
            <v>Emulsão asfáltica RR-1C</v>
          </cell>
          <cell r="C1219" t="str">
            <v>t</v>
          </cell>
          <cell r="D1219">
            <v>1</v>
          </cell>
          <cell r="E1219" t="str">
            <v>t</v>
          </cell>
          <cell r="F1219">
            <v>0</v>
          </cell>
          <cell r="G1219">
            <v>0</v>
          </cell>
          <cell r="I1219">
            <v>0</v>
          </cell>
          <cell r="AD1219">
            <v>0</v>
          </cell>
        </row>
        <row r="1220">
          <cell r="A1220" t="str">
            <v>M105</v>
          </cell>
          <cell r="B1220" t="str">
            <v>Emulsão asfáltica RR-2C</v>
          </cell>
          <cell r="C1220" t="str">
            <v>t</v>
          </cell>
          <cell r="D1220">
            <v>1</v>
          </cell>
          <cell r="E1220" t="str">
            <v>t</v>
          </cell>
          <cell r="F1220">
            <v>0</v>
          </cell>
          <cell r="G1220">
            <v>0</v>
          </cell>
          <cell r="I1220">
            <v>0</v>
          </cell>
          <cell r="AD1220">
            <v>0</v>
          </cell>
        </row>
        <row r="1221">
          <cell r="A1221" t="str">
            <v>M106</v>
          </cell>
          <cell r="B1221" t="str">
            <v>Cimento asfáltico CAP 7</v>
          </cell>
          <cell r="C1221" t="str">
            <v>t</v>
          </cell>
          <cell r="D1221">
            <v>1</v>
          </cell>
          <cell r="E1221" t="str">
            <v>t</v>
          </cell>
          <cell r="F1221">
            <v>0</v>
          </cell>
          <cell r="G1221">
            <v>0</v>
          </cell>
          <cell r="I1221">
            <v>0</v>
          </cell>
          <cell r="AD1221">
            <v>0</v>
          </cell>
        </row>
        <row r="1222">
          <cell r="A1222" t="str">
            <v>M107</v>
          </cell>
          <cell r="B1222" t="str">
            <v>Emulsão asfáltica RM-1C</v>
          </cell>
          <cell r="C1222" t="str">
            <v>t</v>
          </cell>
          <cell r="D1222">
            <v>1</v>
          </cell>
          <cell r="E1222" t="str">
            <v>t</v>
          </cell>
          <cell r="F1222">
            <v>0</v>
          </cell>
          <cell r="G1222">
            <v>0</v>
          </cell>
          <cell r="I1222">
            <v>0</v>
          </cell>
          <cell r="AD1222">
            <v>0</v>
          </cell>
        </row>
        <row r="1223">
          <cell r="A1223" t="str">
            <v>M108</v>
          </cell>
          <cell r="B1223" t="str">
            <v>Emulsão asfáltica RM-2C</v>
          </cell>
          <cell r="C1223" t="str">
            <v>t</v>
          </cell>
          <cell r="D1223">
            <v>1</v>
          </cell>
          <cell r="E1223" t="str">
            <v>t</v>
          </cell>
          <cell r="F1223">
            <v>0</v>
          </cell>
          <cell r="G1223">
            <v>0</v>
          </cell>
          <cell r="I1223">
            <v>0</v>
          </cell>
          <cell r="AD1223">
            <v>0</v>
          </cell>
        </row>
        <row r="1224">
          <cell r="A1224" t="str">
            <v>M109</v>
          </cell>
          <cell r="B1224" t="str">
            <v>Emulsão asfáltica RL-1C</v>
          </cell>
          <cell r="C1224" t="str">
            <v>t</v>
          </cell>
          <cell r="D1224">
            <v>1</v>
          </cell>
          <cell r="E1224" t="str">
            <v>t</v>
          </cell>
          <cell r="F1224">
            <v>0</v>
          </cell>
          <cell r="G1224">
            <v>0</v>
          </cell>
          <cell r="I1224">
            <v>0</v>
          </cell>
          <cell r="AD1224">
            <v>0</v>
          </cell>
        </row>
        <row r="1225">
          <cell r="A1225" t="str">
            <v>M110</v>
          </cell>
          <cell r="B1225" t="str">
            <v>Emulsão polim. p/ micro-rev. a frio</v>
          </cell>
          <cell r="C1225" t="str">
            <v>t</v>
          </cell>
          <cell r="D1225">
            <v>1</v>
          </cell>
          <cell r="E1225" t="str">
            <v>t</v>
          </cell>
          <cell r="F1225">
            <v>0</v>
          </cell>
          <cell r="G1225">
            <v>0</v>
          </cell>
          <cell r="I1225">
            <v>0</v>
          </cell>
          <cell r="AD1225">
            <v>0</v>
          </cell>
        </row>
        <row r="1226">
          <cell r="A1226" t="str">
            <v>M111</v>
          </cell>
          <cell r="B1226" t="str">
            <v>Aditivo p/ controle de ruptura</v>
          </cell>
          <cell r="C1226" t="str">
            <v>kg</v>
          </cell>
          <cell r="D1226">
            <v>1</v>
          </cell>
          <cell r="E1226" t="str">
            <v>kg</v>
          </cell>
          <cell r="F1226">
            <v>2.41</v>
          </cell>
          <cell r="G1226">
            <v>2.41</v>
          </cell>
          <cell r="I1226">
            <v>0</v>
          </cell>
          <cell r="AD1226">
            <v>1.92</v>
          </cell>
        </row>
        <row r="1227">
          <cell r="A1227" t="str">
            <v>M112</v>
          </cell>
          <cell r="B1227" t="str">
            <v>Aditivo sólido (fibras)</v>
          </cell>
          <cell r="C1227" t="str">
            <v>kg</v>
          </cell>
          <cell r="D1227">
            <v>1</v>
          </cell>
          <cell r="E1227" t="str">
            <v>kg</v>
          </cell>
          <cell r="F1227">
            <v>2.4900000000000002</v>
          </cell>
          <cell r="G1227">
            <v>2.4900000000000002</v>
          </cell>
          <cell r="I1227">
            <v>0</v>
          </cell>
          <cell r="AD1227">
            <v>2.39</v>
          </cell>
        </row>
        <row r="1228">
          <cell r="A1228" t="str">
            <v>M114</v>
          </cell>
          <cell r="B1228" t="str">
            <v>Agente rejuv. p/ recicl. a quente</v>
          </cell>
          <cell r="C1228" t="str">
            <v>t</v>
          </cell>
          <cell r="D1228">
            <v>1</v>
          </cell>
          <cell r="E1228" t="str">
            <v>t</v>
          </cell>
          <cell r="F1228">
            <v>0</v>
          </cell>
          <cell r="G1228">
            <v>0</v>
          </cell>
          <cell r="I1228">
            <v>0</v>
          </cell>
          <cell r="AD1228">
            <v>0</v>
          </cell>
        </row>
        <row r="1229">
          <cell r="A1229" t="str">
            <v>M201</v>
          </cell>
          <cell r="B1229" t="str">
            <v>Cimento portland CP-32 (a granel)</v>
          </cell>
          <cell r="C1229" t="str">
            <v>kg</v>
          </cell>
          <cell r="D1229">
            <v>1</v>
          </cell>
          <cell r="E1229" t="str">
            <v>kg</v>
          </cell>
          <cell r="F1229">
            <v>0.28000000000000003</v>
          </cell>
          <cell r="G1229">
            <v>0.28000000000000003</v>
          </cell>
          <cell r="I1229">
            <v>0</v>
          </cell>
          <cell r="AD1229">
            <v>0.23</v>
          </cell>
        </row>
        <row r="1230">
          <cell r="A1230" t="str">
            <v>M202</v>
          </cell>
          <cell r="B1230" t="str">
            <v>Cimento portland CP-32</v>
          </cell>
          <cell r="C1230" t="str">
            <v>sc</v>
          </cell>
          <cell r="D1230">
            <v>50</v>
          </cell>
          <cell r="E1230" t="str">
            <v>kg</v>
          </cell>
          <cell r="F1230">
            <v>17.899999999999999</v>
          </cell>
          <cell r="G1230">
            <v>0.35799999999999998</v>
          </cell>
          <cell r="I1230">
            <v>0</v>
          </cell>
          <cell r="AD1230">
            <v>0.29599999999999999</v>
          </cell>
        </row>
        <row r="1231">
          <cell r="A1231" t="str">
            <v>M307</v>
          </cell>
          <cell r="B1231" t="str">
            <v>Cordoalha CP-190 RB D=12,7mm</v>
          </cell>
          <cell r="C1231" t="str">
            <v>kg</v>
          </cell>
          <cell r="D1231">
            <v>1</v>
          </cell>
          <cell r="E1231" t="str">
            <v>kg</v>
          </cell>
          <cell r="F1231">
            <v>3.1</v>
          </cell>
          <cell r="G1231">
            <v>3.1</v>
          </cell>
          <cell r="I1231">
            <v>0</v>
          </cell>
          <cell r="AD1231">
            <v>2.9</v>
          </cell>
        </row>
        <row r="1232">
          <cell r="A1232" t="str">
            <v>M319</v>
          </cell>
          <cell r="B1232" t="str">
            <v>Arame recozido nº. 18</v>
          </cell>
          <cell r="C1232" t="str">
            <v>kg</v>
          </cell>
          <cell r="D1232">
            <v>1</v>
          </cell>
          <cell r="E1232" t="str">
            <v>kg</v>
          </cell>
          <cell r="F1232">
            <v>2.8</v>
          </cell>
          <cell r="G1232">
            <v>2.8</v>
          </cell>
          <cell r="I1232">
            <v>0</v>
          </cell>
          <cell r="AD1232">
            <v>2.4</v>
          </cell>
        </row>
        <row r="1233">
          <cell r="A1233" t="str">
            <v>M320</v>
          </cell>
          <cell r="B1233" t="str">
            <v>Pregos (18x30)</v>
          </cell>
          <cell r="C1233" t="str">
            <v>kg</v>
          </cell>
          <cell r="D1233">
            <v>1</v>
          </cell>
          <cell r="E1233" t="str">
            <v>kg</v>
          </cell>
          <cell r="F1233">
            <v>2.0499999999999998</v>
          </cell>
          <cell r="G1233">
            <v>2.0499999999999998</v>
          </cell>
          <cell r="I1233">
            <v>0</v>
          </cell>
          <cell r="AD1233">
            <v>2</v>
          </cell>
        </row>
        <row r="1234">
          <cell r="A1234" t="str">
            <v>M321</v>
          </cell>
          <cell r="B1234" t="str">
            <v>Arame farpado nº. 16 galv. simples</v>
          </cell>
          <cell r="C1234" t="str">
            <v>rl</v>
          </cell>
          <cell r="D1234">
            <v>250</v>
          </cell>
          <cell r="E1234" t="str">
            <v>m</v>
          </cell>
          <cell r="F1234">
            <v>40</v>
          </cell>
          <cell r="G1234">
            <v>0.16</v>
          </cell>
          <cell r="I1234">
            <v>0</v>
          </cell>
          <cell r="AD1234">
            <v>0.1512</v>
          </cell>
        </row>
        <row r="1235">
          <cell r="A1235" t="str">
            <v>M322</v>
          </cell>
          <cell r="B1235" t="str">
            <v>Grampo para cerca galvanizado 1 x 9</v>
          </cell>
          <cell r="C1235" t="str">
            <v>kg</v>
          </cell>
          <cell r="D1235">
            <v>1</v>
          </cell>
          <cell r="E1235" t="str">
            <v>kg</v>
          </cell>
          <cell r="F1235">
            <v>3.6</v>
          </cell>
          <cell r="G1235">
            <v>3.6</v>
          </cell>
          <cell r="I1235">
            <v>0</v>
          </cell>
          <cell r="AD1235">
            <v>3.54</v>
          </cell>
        </row>
        <row r="1236">
          <cell r="A1236" t="str">
            <v>M323</v>
          </cell>
          <cell r="B1236" t="str">
            <v>Cantoneira de aço 4" x 4" x 3/8"</v>
          </cell>
          <cell r="C1236" t="str">
            <v>kg</v>
          </cell>
          <cell r="D1236">
            <v>1</v>
          </cell>
          <cell r="E1236" t="str">
            <v>kg</v>
          </cell>
          <cell r="F1236">
            <v>2.12</v>
          </cell>
          <cell r="G1236">
            <v>2.12</v>
          </cell>
          <cell r="I1236">
            <v>0</v>
          </cell>
          <cell r="AD1236">
            <v>1.9</v>
          </cell>
        </row>
        <row r="1237">
          <cell r="A1237" t="str">
            <v>M324</v>
          </cell>
          <cell r="B1237" t="str">
            <v>Pórtico metálico (15 a 17m de vão)</v>
          </cell>
          <cell r="C1237" t="str">
            <v>un</v>
          </cell>
          <cell r="D1237">
            <v>1</v>
          </cell>
          <cell r="E1237" t="str">
            <v>un</v>
          </cell>
          <cell r="F1237">
            <v>28500</v>
          </cell>
          <cell r="G1237">
            <v>28500</v>
          </cell>
          <cell r="I1237">
            <v>0</v>
          </cell>
          <cell r="AD1237">
            <v>21000</v>
          </cell>
        </row>
        <row r="1238">
          <cell r="A1238" t="str">
            <v>M325</v>
          </cell>
          <cell r="B1238" t="str">
            <v>Trilho metálico TR-37 (usado)</v>
          </cell>
          <cell r="C1238" t="str">
            <v>kg</v>
          </cell>
          <cell r="D1238">
            <v>1</v>
          </cell>
          <cell r="E1238" t="str">
            <v>kg</v>
          </cell>
          <cell r="F1238">
            <v>0.7</v>
          </cell>
          <cell r="G1238">
            <v>0.7</v>
          </cell>
          <cell r="I1238">
            <v>0</v>
          </cell>
          <cell r="AD1238">
            <v>0.72</v>
          </cell>
        </row>
        <row r="1239">
          <cell r="A1239" t="str">
            <v>M326</v>
          </cell>
          <cell r="B1239" t="str">
            <v>Série de brocas S-12 D=22 mm</v>
          </cell>
          <cell r="C1239" t="str">
            <v>un</v>
          </cell>
          <cell r="D1239">
            <v>1</v>
          </cell>
          <cell r="E1239" t="str">
            <v>un</v>
          </cell>
          <cell r="F1239">
            <v>1320.8</v>
          </cell>
          <cell r="G1239">
            <v>1320.8</v>
          </cell>
          <cell r="I1239">
            <v>0</v>
          </cell>
          <cell r="AD1239">
            <v>1320.8</v>
          </cell>
        </row>
        <row r="1240">
          <cell r="A1240" t="str">
            <v>M328</v>
          </cell>
          <cell r="B1240" t="str">
            <v>Luva de emenda D=32mm</v>
          </cell>
          <cell r="C1240" t="str">
            <v>un</v>
          </cell>
          <cell r="D1240">
            <v>1</v>
          </cell>
          <cell r="E1240" t="str">
            <v>un</v>
          </cell>
          <cell r="F1240">
            <v>41.5</v>
          </cell>
          <cell r="G1240">
            <v>41.5</v>
          </cell>
          <cell r="I1240">
            <v>0</v>
          </cell>
          <cell r="AD1240">
            <v>41.5</v>
          </cell>
        </row>
        <row r="1241">
          <cell r="A1241" t="str">
            <v>M330</v>
          </cell>
          <cell r="B1241" t="str">
            <v>Calha met. semicircular D=40 cm</v>
          </cell>
          <cell r="C1241" t="str">
            <v>m</v>
          </cell>
          <cell r="D1241">
            <v>1</v>
          </cell>
          <cell r="E1241" t="str">
            <v>m</v>
          </cell>
          <cell r="F1241">
            <v>61.9</v>
          </cell>
          <cell r="G1241">
            <v>61.9</v>
          </cell>
          <cell r="I1241">
            <v>0</v>
          </cell>
          <cell r="AD1241">
            <v>56</v>
          </cell>
        </row>
        <row r="1242">
          <cell r="A1242" t="str">
            <v>M331</v>
          </cell>
          <cell r="B1242" t="str">
            <v>Paraf. fixação calha met. (1/2"x1")</v>
          </cell>
          <cell r="C1242" t="str">
            <v>un</v>
          </cell>
          <cell r="D1242">
            <v>1</v>
          </cell>
          <cell r="E1242" t="str">
            <v>un</v>
          </cell>
          <cell r="F1242">
            <v>3.65</v>
          </cell>
          <cell r="G1242">
            <v>3.65</v>
          </cell>
          <cell r="I1242">
            <v>0</v>
          </cell>
          <cell r="AD1242">
            <v>3.2</v>
          </cell>
        </row>
        <row r="1243">
          <cell r="A1243" t="str">
            <v>M332</v>
          </cell>
          <cell r="B1243" t="str">
            <v>Paraf. forma de madeira (1/2"x3")</v>
          </cell>
          <cell r="C1243" t="str">
            <v>kg</v>
          </cell>
          <cell r="D1243">
            <v>1</v>
          </cell>
          <cell r="E1243" t="str">
            <v>kg</v>
          </cell>
          <cell r="F1243">
            <v>14.5</v>
          </cell>
          <cell r="G1243">
            <v>14.5</v>
          </cell>
          <cell r="I1243">
            <v>0</v>
          </cell>
          <cell r="AD1243">
            <v>15</v>
          </cell>
        </row>
        <row r="1244">
          <cell r="A1244" t="str">
            <v>M334</v>
          </cell>
          <cell r="B1244" t="str">
            <v>Paraf. zinc. c/ fenda 1 1/2"x3/16"</v>
          </cell>
          <cell r="C1244" t="str">
            <v>un</v>
          </cell>
          <cell r="D1244">
            <v>1</v>
          </cell>
          <cell r="E1244" t="str">
            <v>un</v>
          </cell>
          <cell r="F1244">
            <v>0.08</v>
          </cell>
          <cell r="G1244">
            <v>0.08</v>
          </cell>
          <cell r="I1244">
            <v>0</v>
          </cell>
          <cell r="AD1244">
            <v>0.08</v>
          </cell>
        </row>
        <row r="1245">
          <cell r="A1245" t="str">
            <v>M335</v>
          </cell>
          <cell r="B1245" t="str">
            <v>Paraf. zincado francês 4" x 5/16"</v>
          </cell>
          <cell r="C1245" t="str">
            <v>un</v>
          </cell>
          <cell r="D1245">
            <v>1</v>
          </cell>
          <cell r="E1245" t="str">
            <v>un</v>
          </cell>
          <cell r="F1245">
            <v>0.34</v>
          </cell>
          <cell r="G1245">
            <v>0.34</v>
          </cell>
          <cell r="I1245">
            <v>0</v>
          </cell>
          <cell r="AD1245">
            <v>0.34</v>
          </cell>
        </row>
        <row r="1246">
          <cell r="A1246" t="str">
            <v>M338</v>
          </cell>
          <cell r="B1246" t="str">
            <v>Cano de ferro D=3/4"</v>
          </cell>
          <cell r="C1246" t="str">
            <v>pç</v>
          </cell>
          <cell r="D1246">
            <v>6</v>
          </cell>
          <cell r="E1246" t="str">
            <v>m</v>
          </cell>
          <cell r="F1246">
            <v>26.5</v>
          </cell>
          <cell r="G1246">
            <v>4.416666666666667</v>
          </cell>
          <cell r="I1246">
            <v>0</v>
          </cell>
          <cell r="AD1246">
            <v>4.7</v>
          </cell>
        </row>
        <row r="1247">
          <cell r="A1247" t="str">
            <v>M339</v>
          </cell>
          <cell r="B1247" t="str">
            <v>Cantoneira ferro (3,0"x3,0"x3/8")</v>
          </cell>
          <cell r="C1247" t="str">
            <v>kg</v>
          </cell>
          <cell r="D1247">
            <v>1</v>
          </cell>
          <cell r="E1247" t="str">
            <v>kg</v>
          </cell>
          <cell r="F1247">
            <v>1.89</v>
          </cell>
          <cell r="G1247">
            <v>1.89</v>
          </cell>
          <cell r="I1247">
            <v>0</v>
          </cell>
          <cell r="AD1247">
            <v>1.72</v>
          </cell>
        </row>
        <row r="1248">
          <cell r="A1248" t="str">
            <v>M340</v>
          </cell>
          <cell r="B1248" t="str">
            <v>Tampão de ferro fundido</v>
          </cell>
          <cell r="C1248" t="str">
            <v>un</v>
          </cell>
          <cell r="D1248">
            <v>1</v>
          </cell>
          <cell r="E1248" t="str">
            <v>un</v>
          </cell>
          <cell r="F1248">
            <v>135.36000000000001</v>
          </cell>
          <cell r="G1248">
            <v>135.36000000000001</v>
          </cell>
          <cell r="I1248">
            <v>0</v>
          </cell>
          <cell r="AD1248">
            <v>135.36000000000001</v>
          </cell>
        </row>
        <row r="1249">
          <cell r="A1249" t="str">
            <v>M341</v>
          </cell>
          <cell r="B1249" t="str">
            <v>Defensa met. maleável simples</v>
          </cell>
          <cell r="C1249" t="str">
            <v>mod</v>
          </cell>
          <cell r="D1249">
            <v>1</v>
          </cell>
          <cell r="E1249" t="str">
            <v>mod</v>
          </cell>
          <cell r="F1249">
            <v>435.52</v>
          </cell>
          <cell r="G1249">
            <v>435.52</v>
          </cell>
          <cell r="I1249">
            <v>0</v>
          </cell>
          <cell r="AD1249">
            <v>395</v>
          </cell>
        </row>
        <row r="1250">
          <cell r="A1250" t="str">
            <v>M342</v>
          </cell>
          <cell r="B1250" t="str">
            <v>Defensa met. maleável dupla</v>
          </cell>
          <cell r="C1250" t="str">
            <v>mod</v>
          </cell>
          <cell r="D1250">
            <v>1</v>
          </cell>
          <cell r="E1250" t="str">
            <v>mod</v>
          </cell>
          <cell r="F1250">
            <v>545</v>
          </cell>
          <cell r="G1250">
            <v>545</v>
          </cell>
          <cell r="I1250">
            <v>0</v>
          </cell>
          <cell r="AD1250">
            <v>489</v>
          </cell>
        </row>
        <row r="1251">
          <cell r="A1251" t="str">
            <v>M343</v>
          </cell>
          <cell r="B1251" t="str">
            <v>Defensa met. semi-maleável simples</v>
          </cell>
          <cell r="C1251" t="str">
            <v>mod</v>
          </cell>
          <cell r="D1251">
            <v>1</v>
          </cell>
          <cell r="E1251" t="str">
            <v>mod</v>
          </cell>
          <cell r="F1251">
            <v>300.3</v>
          </cell>
          <cell r="G1251">
            <v>300.3</v>
          </cell>
          <cell r="I1251">
            <v>0</v>
          </cell>
          <cell r="AD1251">
            <v>270</v>
          </cell>
        </row>
        <row r="1252">
          <cell r="A1252" t="str">
            <v>M344</v>
          </cell>
          <cell r="B1252" t="str">
            <v>Defensa met. semi-maleável dupla</v>
          </cell>
          <cell r="C1252" t="str">
            <v>mod</v>
          </cell>
          <cell r="D1252">
            <v>1</v>
          </cell>
          <cell r="E1252" t="str">
            <v>mod</v>
          </cell>
          <cell r="F1252">
            <v>515.20000000000005</v>
          </cell>
          <cell r="G1252">
            <v>515.20000000000005</v>
          </cell>
          <cell r="I1252">
            <v>0</v>
          </cell>
          <cell r="AD1252">
            <v>463</v>
          </cell>
        </row>
        <row r="1253">
          <cell r="A1253" t="str">
            <v>M345</v>
          </cell>
          <cell r="B1253" t="str">
            <v>Chapa de aço n. 28 (fina)</v>
          </cell>
          <cell r="C1253" t="str">
            <v>kg</v>
          </cell>
          <cell r="D1253">
            <v>1</v>
          </cell>
          <cell r="E1253" t="str">
            <v>kg</v>
          </cell>
          <cell r="F1253">
            <v>3.1</v>
          </cell>
          <cell r="G1253">
            <v>3.1</v>
          </cell>
          <cell r="I1253">
            <v>0</v>
          </cell>
          <cell r="AD1253">
            <v>2.9</v>
          </cell>
        </row>
        <row r="1254">
          <cell r="A1254" t="str">
            <v>M346</v>
          </cell>
          <cell r="B1254" t="str">
            <v>Chapa de aço n. 16 (tratada)</v>
          </cell>
          <cell r="C1254" t="str">
            <v>m2</v>
          </cell>
          <cell r="D1254">
            <v>1</v>
          </cell>
          <cell r="E1254" t="str">
            <v>m2</v>
          </cell>
          <cell r="F1254">
            <v>69.900000000000006</v>
          </cell>
          <cell r="G1254">
            <v>69.900000000000006</v>
          </cell>
          <cell r="I1254">
            <v>0</v>
          </cell>
          <cell r="AD1254">
            <v>62</v>
          </cell>
        </row>
        <row r="1255">
          <cell r="A1255" t="str">
            <v>M347</v>
          </cell>
          <cell r="B1255" t="str">
            <v>Dente p/ fresadora 1000 C</v>
          </cell>
          <cell r="C1255" t="str">
            <v>un</v>
          </cell>
          <cell r="D1255">
            <v>1</v>
          </cell>
          <cell r="E1255" t="str">
            <v>un</v>
          </cell>
          <cell r="F1255">
            <v>24.1</v>
          </cell>
          <cell r="G1255">
            <v>24.1</v>
          </cell>
          <cell r="I1255">
            <v>0</v>
          </cell>
          <cell r="AD1255">
            <v>20.5</v>
          </cell>
        </row>
        <row r="1256">
          <cell r="A1256" t="str">
            <v>M348</v>
          </cell>
          <cell r="B1256" t="str">
            <v>Porta dente p/ fresadora 1000 C</v>
          </cell>
          <cell r="C1256" t="str">
            <v>un</v>
          </cell>
          <cell r="D1256">
            <v>1</v>
          </cell>
          <cell r="E1256" t="str">
            <v>un</v>
          </cell>
          <cell r="F1256">
            <v>75.150000000000006</v>
          </cell>
          <cell r="G1256">
            <v>75.150000000000006</v>
          </cell>
          <cell r="I1256">
            <v>0</v>
          </cell>
          <cell r="AD1256">
            <v>55</v>
          </cell>
        </row>
        <row r="1257">
          <cell r="A1257" t="str">
            <v>M349</v>
          </cell>
          <cell r="B1257" t="str">
            <v>Dente p/ fresadora 2000 DC</v>
          </cell>
          <cell r="C1257" t="str">
            <v>un</v>
          </cell>
          <cell r="D1257">
            <v>1</v>
          </cell>
          <cell r="E1257" t="str">
            <v>un</v>
          </cell>
          <cell r="F1257">
            <v>24.1</v>
          </cell>
          <cell r="G1257">
            <v>24.1</v>
          </cell>
          <cell r="I1257">
            <v>0</v>
          </cell>
          <cell r="AD1257">
            <v>20.5</v>
          </cell>
        </row>
        <row r="1258">
          <cell r="A1258" t="str">
            <v>M350</v>
          </cell>
          <cell r="B1258" t="str">
            <v>Porta dente p/ fresadora 2000 DC</v>
          </cell>
          <cell r="C1258" t="str">
            <v>un</v>
          </cell>
          <cell r="D1258">
            <v>1</v>
          </cell>
          <cell r="E1258" t="str">
            <v>un</v>
          </cell>
          <cell r="F1258">
            <v>205.4</v>
          </cell>
          <cell r="G1258">
            <v>205.4</v>
          </cell>
          <cell r="I1258">
            <v>0</v>
          </cell>
          <cell r="AD1258">
            <v>188</v>
          </cell>
        </row>
        <row r="1259">
          <cell r="A1259" t="str">
            <v>M351</v>
          </cell>
          <cell r="B1259" t="str">
            <v>Estrut. (tunnel liner) D=1,6m galv.</v>
          </cell>
          <cell r="C1259" t="str">
            <v>m</v>
          </cell>
          <cell r="D1259">
            <v>1</v>
          </cell>
          <cell r="E1259" t="str">
            <v>m</v>
          </cell>
          <cell r="F1259">
            <v>1125</v>
          </cell>
          <cell r="G1259">
            <v>1125</v>
          </cell>
          <cell r="I1259">
            <v>0</v>
          </cell>
          <cell r="AD1259">
            <v>981.68</v>
          </cell>
        </row>
        <row r="1260">
          <cell r="A1260" t="str">
            <v>M352</v>
          </cell>
          <cell r="B1260" t="str">
            <v>Estrut. (tunnel liner) D=2,0m galv.</v>
          </cell>
          <cell r="C1260" t="str">
            <v>m</v>
          </cell>
          <cell r="D1260">
            <v>1</v>
          </cell>
          <cell r="E1260" t="str">
            <v>m</v>
          </cell>
          <cell r="F1260">
            <v>1360.24</v>
          </cell>
          <cell r="G1260">
            <v>1360.24</v>
          </cell>
          <cell r="I1260">
            <v>0</v>
          </cell>
          <cell r="AD1260">
            <v>1255.3</v>
          </cell>
        </row>
        <row r="1261">
          <cell r="A1261" t="str">
            <v>M353</v>
          </cell>
          <cell r="B1261" t="str">
            <v>Estrut. (tunnel liner) D=1,6m epoxy</v>
          </cell>
          <cell r="C1261" t="str">
            <v>m</v>
          </cell>
          <cell r="D1261">
            <v>1</v>
          </cell>
          <cell r="E1261" t="str">
            <v>m</v>
          </cell>
          <cell r="F1261">
            <v>1150</v>
          </cell>
          <cell r="G1261">
            <v>1150</v>
          </cell>
          <cell r="I1261">
            <v>0</v>
          </cell>
          <cell r="AD1261">
            <v>1090</v>
          </cell>
        </row>
        <row r="1262">
          <cell r="A1262" t="str">
            <v>M354</v>
          </cell>
          <cell r="B1262" t="str">
            <v>Estrut, (tunnel liner) D=2,0m epoxy</v>
          </cell>
          <cell r="C1262" t="str">
            <v>m</v>
          </cell>
          <cell r="D1262">
            <v>1</v>
          </cell>
          <cell r="E1262" t="str">
            <v>m</v>
          </cell>
          <cell r="F1262">
            <v>1518.43</v>
          </cell>
          <cell r="G1262">
            <v>1518.43</v>
          </cell>
          <cell r="I1262">
            <v>0</v>
          </cell>
          <cell r="AD1262">
            <v>1335.6</v>
          </cell>
        </row>
        <row r="1263">
          <cell r="A1263" t="str">
            <v>M355</v>
          </cell>
          <cell r="B1263" t="str">
            <v>Chapa mult. D=1,60 m rev. galv.</v>
          </cell>
          <cell r="C1263" t="str">
            <v>m</v>
          </cell>
          <cell r="D1263">
            <v>1</v>
          </cell>
          <cell r="E1263" t="str">
            <v>m</v>
          </cell>
          <cell r="F1263">
            <v>502.6</v>
          </cell>
          <cell r="G1263">
            <v>502.6</v>
          </cell>
          <cell r="I1263">
            <v>0</v>
          </cell>
          <cell r="AD1263">
            <v>471.2</v>
          </cell>
        </row>
        <row r="1264">
          <cell r="A1264" t="str">
            <v>M356</v>
          </cell>
          <cell r="B1264" t="str">
            <v>Chapa mult. D=2,00 m rev. galv.</v>
          </cell>
          <cell r="C1264" t="str">
            <v>m</v>
          </cell>
          <cell r="D1264">
            <v>1</v>
          </cell>
          <cell r="E1264" t="str">
            <v>m</v>
          </cell>
          <cell r="F1264">
            <v>620.20000000000005</v>
          </cell>
          <cell r="G1264">
            <v>620.20000000000005</v>
          </cell>
          <cell r="I1264">
            <v>0</v>
          </cell>
          <cell r="AD1264">
            <v>598.6</v>
          </cell>
        </row>
        <row r="1265">
          <cell r="A1265" t="str">
            <v>M357</v>
          </cell>
          <cell r="B1265" t="str">
            <v>Chapa mult. D=1,60 m rev. epoxy</v>
          </cell>
          <cell r="C1265" t="str">
            <v>m</v>
          </cell>
          <cell r="D1265">
            <v>1</v>
          </cell>
          <cell r="E1265" t="str">
            <v>m</v>
          </cell>
          <cell r="F1265">
            <v>559.95000000000005</v>
          </cell>
          <cell r="G1265">
            <v>559.95000000000005</v>
          </cell>
          <cell r="I1265">
            <v>0</v>
          </cell>
          <cell r="AD1265">
            <v>541.1</v>
          </cell>
        </row>
        <row r="1266">
          <cell r="A1266" t="str">
            <v>M358</v>
          </cell>
          <cell r="B1266" t="str">
            <v>Chapa mult. D=2,00 m rev. epoxy</v>
          </cell>
          <cell r="C1266" t="str">
            <v>m</v>
          </cell>
          <cell r="D1266">
            <v>1</v>
          </cell>
          <cell r="E1266" t="str">
            <v>m</v>
          </cell>
          <cell r="F1266">
            <v>690.9</v>
          </cell>
          <cell r="G1266">
            <v>690.9</v>
          </cell>
          <cell r="I1266">
            <v>0</v>
          </cell>
          <cell r="AD1266">
            <v>660.45</v>
          </cell>
        </row>
        <row r="1267">
          <cell r="A1267" t="str">
            <v>M359</v>
          </cell>
          <cell r="B1267" t="str">
            <v>Vigas "I" 254 x 117,5mm - 1ª alma</v>
          </cell>
          <cell r="C1267" t="str">
            <v>kg</v>
          </cell>
          <cell r="D1267">
            <v>1</v>
          </cell>
          <cell r="E1267" t="str">
            <v>kg</v>
          </cell>
          <cell r="F1267">
            <v>2.58</v>
          </cell>
          <cell r="G1267">
            <v>2.58</v>
          </cell>
          <cell r="I1267">
            <v>0</v>
          </cell>
          <cell r="AD1267">
            <v>1.68</v>
          </cell>
        </row>
        <row r="1268">
          <cell r="A1268" t="str">
            <v>M361</v>
          </cell>
          <cell r="B1268" t="str">
            <v>Estrut.(tunnel liner) D=1,2m galv.</v>
          </cell>
          <cell r="C1268" t="str">
            <v>m</v>
          </cell>
          <cell r="D1268">
            <v>1</v>
          </cell>
          <cell r="E1268" t="str">
            <v>m</v>
          </cell>
          <cell r="F1268">
            <v>930.8</v>
          </cell>
          <cell r="G1268">
            <v>930.8</v>
          </cell>
          <cell r="I1268">
            <v>0</v>
          </cell>
          <cell r="AD1268">
            <v>808.13</v>
          </cell>
        </row>
        <row r="1269">
          <cell r="A1269" t="str">
            <v>M362</v>
          </cell>
          <cell r="B1269" t="str">
            <v>Estrut. (tunnel liner) D=1,2m epoxy</v>
          </cell>
          <cell r="C1269" t="str">
            <v>m</v>
          </cell>
          <cell r="D1269">
            <v>1</v>
          </cell>
          <cell r="E1269" t="str">
            <v>m</v>
          </cell>
          <cell r="F1269">
            <v>979.5</v>
          </cell>
          <cell r="G1269">
            <v>979.5</v>
          </cell>
          <cell r="I1269">
            <v>0</v>
          </cell>
          <cell r="AD1269">
            <v>849.62</v>
          </cell>
        </row>
        <row r="1270">
          <cell r="A1270" t="str">
            <v>M370</v>
          </cell>
          <cell r="B1270" t="str">
            <v>Bainha metálica diam. int.=45mm MAC</v>
          </cell>
          <cell r="C1270" t="str">
            <v>m</v>
          </cell>
          <cell r="D1270">
            <v>1</v>
          </cell>
          <cell r="E1270" t="str">
            <v>m</v>
          </cell>
          <cell r="F1270">
            <v>8</v>
          </cell>
          <cell r="G1270">
            <v>8</v>
          </cell>
          <cell r="I1270">
            <v>0</v>
          </cell>
          <cell r="AD1270">
            <v>8</v>
          </cell>
        </row>
        <row r="1271">
          <cell r="A1271" t="str">
            <v>M371</v>
          </cell>
          <cell r="B1271" t="str">
            <v>Bainha metálica diam. int.=60mm MAC</v>
          </cell>
          <cell r="C1271" t="str">
            <v>m</v>
          </cell>
          <cell r="D1271">
            <v>1</v>
          </cell>
          <cell r="E1271" t="str">
            <v>m</v>
          </cell>
          <cell r="F1271">
            <v>12.19</v>
          </cell>
          <cell r="G1271">
            <v>12.19</v>
          </cell>
          <cell r="I1271">
            <v>0</v>
          </cell>
          <cell r="AD1271">
            <v>12.19</v>
          </cell>
        </row>
        <row r="1272">
          <cell r="A1272" t="str">
            <v>M372</v>
          </cell>
          <cell r="B1272" t="str">
            <v>Bainha metálica diam. int.=55mm MAC</v>
          </cell>
          <cell r="C1272" t="str">
            <v>m</v>
          </cell>
          <cell r="D1272">
            <v>1</v>
          </cell>
          <cell r="E1272" t="str">
            <v>m</v>
          </cell>
          <cell r="F1272">
            <v>10.45</v>
          </cell>
          <cell r="G1272">
            <v>10.45</v>
          </cell>
          <cell r="I1272">
            <v>0</v>
          </cell>
          <cell r="AD1272">
            <v>10.45</v>
          </cell>
        </row>
        <row r="1273">
          <cell r="A1273" t="str">
            <v>M373</v>
          </cell>
          <cell r="B1273" t="str">
            <v>Bainha metálica diam. int.=70mm MAC</v>
          </cell>
          <cell r="C1273" t="str">
            <v>m</v>
          </cell>
          <cell r="D1273">
            <v>1</v>
          </cell>
          <cell r="E1273" t="str">
            <v>m</v>
          </cell>
          <cell r="F1273">
            <v>13.7</v>
          </cell>
          <cell r="G1273">
            <v>13.7</v>
          </cell>
          <cell r="I1273">
            <v>0</v>
          </cell>
          <cell r="AD1273">
            <v>13.7</v>
          </cell>
        </row>
        <row r="1274">
          <cell r="A1274" t="str">
            <v>M374</v>
          </cell>
          <cell r="B1274" t="str">
            <v>Ancoragem p/ cabo 4V D=1/2" MAC</v>
          </cell>
          <cell r="C1274" t="str">
            <v>cj</v>
          </cell>
          <cell r="D1274">
            <v>1</v>
          </cell>
          <cell r="E1274" t="str">
            <v>cj</v>
          </cell>
          <cell r="F1274">
            <v>155.24</v>
          </cell>
          <cell r="G1274">
            <v>155.24</v>
          </cell>
          <cell r="I1274">
            <v>0</v>
          </cell>
          <cell r="AD1274">
            <v>155.24</v>
          </cell>
        </row>
        <row r="1275">
          <cell r="A1275" t="str">
            <v>M375</v>
          </cell>
          <cell r="B1275" t="str">
            <v>Ancoragem p/ cabo 6V D=1/2" MAC</v>
          </cell>
          <cell r="C1275" t="str">
            <v>cj</v>
          </cell>
          <cell r="D1275">
            <v>1</v>
          </cell>
          <cell r="E1275" t="str">
            <v>cj</v>
          </cell>
          <cell r="F1275">
            <v>243.46</v>
          </cell>
          <cell r="G1275">
            <v>243.46</v>
          </cell>
          <cell r="I1275">
            <v>0</v>
          </cell>
          <cell r="AD1275">
            <v>243.46</v>
          </cell>
        </row>
        <row r="1276">
          <cell r="A1276" t="str">
            <v>M376</v>
          </cell>
          <cell r="B1276" t="str">
            <v>Ancoragem p/ cabo 7V D=1/2" MAC</v>
          </cell>
          <cell r="C1276" t="str">
            <v>cj</v>
          </cell>
          <cell r="D1276">
            <v>1</v>
          </cell>
          <cell r="E1276" t="str">
            <v>cj</v>
          </cell>
          <cell r="F1276">
            <v>243.46</v>
          </cell>
          <cell r="G1276">
            <v>243.46</v>
          </cell>
          <cell r="I1276">
            <v>0</v>
          </cell>
          <cell r="AD1276">
            <v>243.46</v>
          </cell>
        </row>
        <row r="1277">
          <cell r="A1277" t="str">
            <v>M377</v>
          </cell>
          <cell r="B1277" t="str">
            <v>Ancoragem p/ cabo 12V D=1/2" MAC</v>
          </cell>
          <cell r="C1277" t="str">
            <v>cj</v>
          </cell>
          <cell r="D1277">
            <v>1</v>
          </cell>
          <cell r="E1277" t="str">
            <v>cj</v>
          </cell>
          <cell r="F1277">
            <v>493.41</v>
          </cell>
          <cell r="G1277">
            <v>493.41</v>
          </cell>
          <cell r="I1277">
            <v>0</v>
          </cell>
          <cell r="AD1277">
            <v>493.41</v>
          </cell>
        </row>
        <row r="1278">
          <cell r="A1278" t="str">
            <v>M378</v>
          </cell>
          <cell r="B1278" t="str">
            <v>Apoio do porta dente frezad. 2000DC</v>
          </cell>
          <cell r="C1278" t="str">
            <v>un</v>
          </cell>
          <cell r="D1278">
            <v>1</v>
          </cell>
          <cell r="E1278" t="str">
            <v>un</v>
          </cell>
          <cell r="F1278">
            <v>495.02</v>
          </cell>
          <cell r="G1278">
            <v>495.02</v>
          </cell>
          <cell r="I1278">
            <v>0</v>
          </cell>
          <cell r="AD1278">
            <v>495.02</v>
          </cell>
        </row>
        <row r="1279">
          <cell r="A1279" t="str">
            <v>M380</v>
          </cell>
          <cell r="B1279" t="str">
            <v>Bainha metálica D=45mm STUP</v>
          </cell>
          <cell r="C1279" t="str">
            <v>m</v>
          </cell>
          <cell r="D1279">
            <v>1</v>
          </cell>
          <cell r="E1279" t="str">
            <v>m</v>
          </cell>
          <cell r="F1279">
            <v>7.6</v>
          </cell>
          <cell r="G1279">
            <v>7.6</v>
          </cell>
          <cell r="I1279">
            <v>0</v>
          </cell>
          <cell r="AD1279">
            <v>7.6</v>
          </cell>
        </row>
        <row r="1280">
          <cell r="A1280" t="str">
            <v>M381</v>
          </cell>
          <cell r="B1280" t="str">
            <v>Bainha metálica D=60mm STUP</v>
          </cell>
          <cell r="C1280" t="str">
            <v>m</v>
          </cell>
          <cell r="D1280">
            <v>1</v>
          </cell>
          <cell r="E1280" t="str">
            <v>m</v>
          </cell>
          <cell r="F1280">
            <v>9.1999999999999993</v>
          </cell>
          <cell r="G1280">
            <v>9.1999999999999993</v>
          </cell>
          <cell r="I1280">
            <v>0</v>
          </cell>
          <cell r="AD1280">
            <v>9.1999999999999993</v>
          </cell>
        </row>
        <row r="1281">
          <cell r="A1281" t="str">
            <v>M382</v>
          </cell>
          <cell r="B1281" t="str">
            <v>Bainha metálica D=55mm STUP</v>
          </cell>
          <cell r="C1281" t="str">
            <v>m</v>
          </cell>
          <cell r="D1281">
            <v>1</v>
          </cell>
          <cell r="E1281" t="str">
            <v>m</v>
          </cell>
          <cell r="F1281">
            <v>8.9</v>
          </cell>
          <cell r="G1281">
            <v>8.9</v>
          </cell>
          <cell r="I1281">
            <v>0</v>
          </cell>
          <cell r="AD1281">
            <v>8.9</v>
          </cell>
        </row>
        <row r="1282">
          <cell r="A1282" t="str">
            <v>M383</v>
          </cell>
          <cell r="B1282" t="str">
            <v>Bainha metálica D=70mm STUP</v>
          </cell>
          <cell r="C1282" t="str">
            <v>m</v>
          </cell>
          <cell r="D1282">
            <v>1</v>
          </cell>
          <cell r="E1282" t="str">
            <v>m</v>
          </cell>
          <cell r="F1282">
            <v>10.15</v>
          </cell>
          <cell r="G1282">
            <v>10.15</v>
          </cell>
          <cell r="I1282">
            <v>0</v>
          </cell>
          <cell r="AD1282">
            <v>10.15</v>
          </cell>
        </row>
        <row r="1283">
          <cell r="A1283" t="str">
            <v>M384</v>
          </cell>
          <cell r="B1283" t="str">
            <v>Ancoragem p/ cabo 4V D=1/2" STUP</v>
          </cell>
          <cell r="C1283" t="str">
            <v>cj</v>
          </cell>
          <cell r="D1283">
            <v>1</v>
          </cell>
          <cell r="E1283" t="str">
            <v>cj</v>
          </cell>
          <cell r="F1283">
            <v>121.1</v>
          </cell>
          <cell r="G1283">
            <v>121.1</v>
          </cell>
          <cell r="I1283">
            <v>0</v>
          </cell>
          <cell r="AD1283">
            <v>121.1</v>
          </cell>
        </row>
        <row r="1284">
          <cell r="A1284" t="str">
            <v>M385</v>
          </cell>
          <cell r="B1284" t="str">
            <v>Ancoragem p/ cabo 6V D=1/2" STUP</v>
          </cell>
          <cell r="C1284" t="str">
            <v>cj</v>
          </cell>
          <cell r="D1284">
            <v>1</v>
          </cell>
          <cell r="E1284" t="str">
            <v>cj</v>
          </cell>
          <cell r="F1284">
            <v>181</v>
          </cell>
          <cell r="G1284">
            <v>181</v>
          </cell>
          <cell r="I1284">
            <v>0</v>
          </cell>
          <cell r="AD1284">
            <v>181</v>
          </cell>
        </row>
        <row r="1285">
          <cell r="A1285" t="str">
            <v>M386</v>
          </cell>
          <cell r="B1285" t="str">
            <v>Ancoragem p/ cabo 7V D=1/2" STUP</v>
          </cell>
          <cell r="C1285" t="str">
            <v>cj</v>
          </cell>
          <cell r="D1285">
            <v>1</v>
          </cell>
          <cell r="E1285" t="str">
            <v>cj</v>
          </cell>
          <cell r="F1285">
            <v>216</v>
          </cell>
          <cell r="G1285">
            <v>216</v>
          </cell>
          <cell r="I1285">
            <v>0</v>
          </cell>
          <cell r="AD1285">
            <v>216</v>
          </cell>
        </row>
        <row r="1286">
          <cell r="A1286" t="str">
            <v>M387</v>
          </cell>
          <cell r="B1286" t="str">
            <v>Ancoragem p/ cabo 12V D=1/2" STUP</v>
          </cell>
          <cell r="C1286" t="str">
            <v>cj</v>
          </cell>
          <cell r="D1286">
            <v>1</v>
          </cell>
          <cell r="E1286" t="str">
            <v>cj</v>
          </cell>
          <cell r="F1286">
            <v>430</v>
          </cell>
          <cell r="G1286">
            <v>430</v>
          </cell>
          <cell r="I1286">
            <v>0</v>
          </cell>
          <cell r="AD1286">
            <v>430</v>
          </cell>
        </row>
        <row r="1287">
          <cell r="A1287" t="str">
            <v>M390</v>
          </cell>
          <cell r="B1287" t="str">
            <v>Porca de ancoragem D=32mm</v>
          </cell>
          <cell r="C1287" t="str">
            <v>un</v>
          </cell>
          <cell r="D1287">
            <v>1</v>
          </cell>
          <cell r="E1287" t="str">
            <v>un</v>
          </cell>
          <cell r="F1287">
            <v>28.05</v>
          </cell>
          <cell r="G1287">
            <v>28.05</v>
          </cell>
          <cell r="I1287">
            <v>0</v>
          </cell>
          <cell r="AD1287">
            <v>24.75</v>
          </cell>
        </row>
        <row r="1288">
          <cell r="A1288" t="str">
            <v>M391</v>
          </cell>
          <cell r="B1288" t="str">
            <v>Contra porca h=35mm D=32mm</v>
          </cell>
          <cell r="C1288" t="str">
            <v>un</v>
          </cell>
          <cell r="D1288">
            <v>1</v>
          </cell>
          <cell r="E1288" t="str">
            <v>un</v>
          </cell>
          <cell r="F1288">
            <v>12.65</v>
          </cell>
          <cell r="G1288">
            <v>12.65</v>
          </cell>
          <cell r="I1288">
            <v>0</v>
          </cell>
          <cell r="AD1288">
            <v>11.55</v>
          </cell>
        </row>
        <row r="1289">
          <cell r="A1289" t="str">
            <v>M392</v>
          </cell>
          <cell r="B1289" t="str">
            <v>Aço ST 85/105 D=32mm</v>
          </cell>
          <cell r="C1289" t="str">
            <v>m</v>
          </cell>
          <cell r="D1289">
            <v>1</v>
          </cell>
          <cell r="E1289" t="str">
            <v>m</v>
          </cell>
          <cell r="F1289">
            <v>27.83</v>
          </cell>
          <cell r="G1289">
            <v>27.83</v>
          </cell>
          <cell r="I1289">
            <v>0</v>
          </cell>
          <cell r="AD1289">
            <v>24.15</v>
          </cell>
        </row>
        <row r="1290">
          <cell r="A1290" t="str">
            <v>M393</v>
          </cell>
          <cell r="B1290" t="str">
            <v>Placa de ancoragem - 200x200x38mm</v>
          </cell>
          <cell r="C1290" t="str">
            <v>un</v>
          </cell>
          <cell r="D1290">
            <v>1</v>
          </cell>
          <cell r="E1290" t="str">
            <v>un</v>
          </cell>
          <cell r="F1290">
            <v>60.38</v>
          </cell>
          <cell r="G1290">
            <v>60.38</v>
          </cell>
          <cell r="I1290">
            <v>0</v>
          </cell>
          <cell r="AD1290">
            <v>54.07</v>
          </cell>
        </row>
        <row r="1291">
          <cell r="A1291" t="str">
            <v>M394</v>
          </cell>
          <cell r="B1291" t="str">
            <v>Bainha metálica D=38mm</v>
          </cell>
          <cell r="C1291" t="str">
            <v>m</v>
          </cell>
          <cell r="D1291">
            <v>1</v>
          </cell>
          <cell r="E1291" t="str">
            <v>m</v>
          </cell>
          <cell r="F1291">
            <v>7.15</v>
          </cell>
          <cell r="G1291">
            <v>7.15</v>
          </cell>
          <cell r="I1291">
            <v>0</v>
          </cell>
          <cell r="AD1291">
            <v>7.15</v>
          </cell>
        </row>
        <row r="1292">
          <cell r="A1292" t="str">
            <v>M395</v>
          </cell>
          <cell r="B1292" t="str">
            <v>Bits p/ estabil. e recicl. RR/SS250</v>
          </cell>
          <cell r="C1292" t="str">
            <v>un</v>
          </cell>
          <cell r="D1292">
            <v>1</v>
          </cell>
          <cell r="E1292" t="str">
            <v>un</v>
          </cell>
          <cell r="F1292">
            <v>22.08</v>
          </cell>
          <cell r="G1292">
            <v>22.08</v>
          </cell>
          <cell r="I1292">
            <v>0</v>
          </cell>
          <cell r="AD1292">
            <v>22.08</v>
          </cell>
        </row>
        <row r="1293">
          <cell r="A1293" t="str">
            <v>M396</v>
          </cell>
          <cell r="B1293" t="str">
            <v>Porta dente p/ est. e rec. RR/SS250</v>
          </cell>
          <cell r="C1293" t="str">
            <v>un</v>
          </cell>
          <cell r="D1293">
            <v>1</v>
          </cell>
          <cell r="E1293" t="str">
            <v>un</v>
          </cell>
          <cell r="F1293">
            <v>165.99</v>
          </cell>
          <cell r="G1293">
            <v>165.99</v>
          </cell>
          <cell r="I1293">
            <v>0</v>
          </cell>
          <cell r="AD1293">
            <v>165.99</v>
          </cell>
        </row>
        <row r="1294">
          <cell r="A1294" t="str">
            <v>M397</v>
          </cell>
          <cell r="B1294" t="str">
            <v>Dente de corte para equip. recicl.</v>
          </cell>
          <cell r="C1294" t="str">
            <v>un</v>
          </cell>
          <cell r="D1294">
            <v>1</v>
          </cell>
          <cell r="E1294" t="str">
            <v>un</v>
          </cell>
          <cell r="F1294">
            <v>40</v>
          </cell>
          <cell r="G1294">
            <v>40</v>
          </cell>
          <cell r="I1294">
            <v>0</v>
          </cell>
          <cell r="AD1294">
            <v>40</v>
          </cell>
        </row>
        <row r="1295">
          <cell r="A1295" t="str">
            <v>M398</v>
          </cell>
          <cell r="B1295" t="str">
            <v>Chapa de 8,00 mm</v>
          </cell>
          <cell r="C1295" t="str">
            <v>kg</v>
          </cell>
          <cell r="D1295">
            <v>1</v>
          </cell>
          <cell r="E1295" t="str">
            <v>kg</v>
          </cell>
          <cell r="F1295">
            <v>1.89</v>
          </cell>
          <cell r="G1295">
            <v>1.89</v>
          </cell>
          <cell r="I1295">
            <v>0</v>
          </cell>
          <cell r="AD1295">
            <v>1.89</v>
          </cell>
        </row>
        <row r="1296">
          <cell r="A1296" t="str">
            <v>M401</v>
          </cell>
          <cell r="B1296" t="str">
            <v>Pontaletes D=15 cm (tronco p/ esc.)</v>
          </cell>
          <cell r="C1296" t="str">
            <v>m</v>
          </cell>
          <cell r="D1296">
            <v>1</v>
          </cell>
          <cell r="E1296" t="str">
            <v>m</v>
          </cell>
          <cell r="F1296">
            <v>1.1000000000000001</v>
          </cell>
          <cell r="G1296">
            <v>1.1000000000000001</v>
          </cell>
          <cell r="I1296">
            <v>0</v>
          </cell>
          <cell r="AD1296">
            <v>0.92</v>
          </cell>
        </row>
        <row r="1297">
          <cell r="A1297" t="str">
            <v>M402</v>
          </cell>
          <cell r="B1297" t="str">
            <v>Pontaletes D=20 cm (tronco p/ esc.)</v>
          </cell>
          <cell r="C1297" t="str">
            <v>m</v>
          </cell>
          <cell r="D1297">
            <v>1</v>
          </cell>
          <cell r="E1297" t="str">
            <v>m</v>
          </cell>
          <cell r="F1297">
            <v>1.1499999999999999</v>
          </cell>
          <cell r="G1297">
            <v>1.1499999999999999</v>
          </cell>
          <cell r="I1297">
            <v>0</v>
          </cell>
          <cell r="AD1297">
            <v>0.92</v>
          </cell>
        </row>
        <row r="1298">
          <cell r="A1298" t="str">
            <v>M403</v>
          </cell>
          <cell r="B1298" t="str">
            <v>Mourão madeira H=2,15 m D=9 cm</v>
          </cell>
          <cell r="C1298" t="str">
            <v>un</v>
          </cell>
          <cell r="D1298">
            <v>1</v>
          </cell>
          <cell r="E1298" t="str">
            <v>un</v>
          </cell>
          <cell r="F1298">
            <v>2.75</v>
          </cell>
          <cell r="G1298">
            <v>2.75</v>
          </cell>
          <cell r="I1298">
            <v>0</v>
          </cell>
          <cell r="AD1298">
            <v>6.1</v>
          </cell>
        </row>
        <row r="1299">
          <cell r="A1299" t="str">
            <v>M404</v>
          </cell>
          <cell r="B1299" t="str">
            <v>Mourão madeira H=2,50 m D=12 cm</v>
          </cell>
          <cell r="C1299" t="str">
            <v>un</v>
          </cell>
          <cell r="D1299">
            <v>1</v>
          </cell>
          <cell r="E1299" t="str">
            <v>un</v>
          </cell>
          <cell r="F1299">
            <v>2.75</v>
          </cell>
          <cell r="G1299">
            <v>2.75</v>
          </cell>
          <cell r="I1299">
            <v>0</v>
          </cell>
          <cell r="AD1299">
            <v>6.1</v>
          </cell>
        </row>
        <row r="1300">
          <cell r="A1300" t="str">
            <v>M405</v>
          </cell>
          <cell r="B1300" t="str">
            <v>Ripas de 2,5 cm x 5,0 cm</v>
          </cell>
          <cell r="C1300" t="str">
            <v>m</v>
          </cell>
          <cell r="D1300">
            <v>1</v>
          </cell>
          <cell r="E1300" t="str">
            <v>m</v>
          </cell>
          <cell r="F1300">
            <v>0.46</v>
          </cell>
          <cell r="G1300">
            <v>0.46</v>
          </cell>
          <cell r="I1300">
            <v>0</v>
          </cell>
          <cell r="AD1300">
            <v>0.46</v>
          </cell>
        </row>
        <row r="1301">
          <cell r="A1301" t="str">
            <v>M406</v>
          </cell>
          <cell r="B1301" t="str">
            <v>Caibros de 7,5 cm x 7,5 cm</v>
          </cell>
          <cell r="C1301" t="str">
            <v>m</v>
          </cell>
          <cell r="D1301">
            <v>1</v>
          </cell>
          <cell r="E1301" t="str">
            <v>m</v>
          </cell>
          <cell r="F1301">
            <v>2.1</v>
          </cell>
          <cell r="G1301">
            <v>2.1</v>
          </cell>
          <cell r="I1301">
            <v>0</v>
          </cell>
          <cell r="AD1301">
            <v>2.1</v>
          </cell>
        </row>
        <row r="1302">
          <cell r="A1302" t="str">
            <v>M407</v>
          </cell>
          <cell r="B1302" t="str">
            <v>Tábua pinho de 1ª 2,5 cm x 15,0 cm</v>
          </cell>
          <cell r="C1302" t="str">
            <v>m</v>
          </cell>
          <cell r="D1302">
            <v>1</v>
          </cell>
          <cell r="E1302" t="str">
            <v>m</v>
          </cell>
          <cell r="F1302">
            <v>1.35</v>
          </cell>
          <cell r="G1302">
            <v>1.35</v>
          </cell>
          <cell r="I1302">
            <v>0</v>
          </cell>
          <cell r="AD1302">
            <v>1.35</v>
          </cell>
        </row>
        <row r="1303">
          <cell r="A1303" t="str">
            <v>M408</v>
          </cell>
          <cell r="B1303" t="str">
            <v>Tábua de 5ª 2,5 cm x 30,0 cm</v>
          </cell>
          <cell r="C1303" t="str">
            <v>m</v>
          </cell>
          <cell r="D1303">
            <v>1</v>
          </cell>
          <cell r="E1303" t="str">
            <v>m</v>
          </cell>
          <cell r="F1303">
            <v>2.7</v>
          </cell>
          <cell r="G1303">
            <v>2.7</v>
          </cell>
          <cell r="I1303">
            <v>0</v>
          </cell>
          <cell r="AD1303">
            <v>2.7</v>
          </cell>
        </row>
        <row r="1304">
          <cell r="A1304" t="str">
            <v>M409</v>
          </cell>
          <cell r="B1304" t="str">
            <v>Pranchão de 1ª de 5,0 cm x 30,0 cm</v>
          </cell>
          <cell r="C1304" t="str">
            <v>m</v>
          </cell>
          <cell r="D1304">
            <v>1</v>
          </cell>
          <cell r="E1304" t="str">
            <v>m</v>
          </cell>
          <cell r="F1304">
            <v>12.8</v>
          </cell>
          <cell r="G1304">
            <v>12.8</v>
          </cell>
          <cell r="I1304">
            <v>0</v>
          </cell>
          <cell r="AD1304">
            <v>12.8</v>
          </cell>
        </row>
        <row r="1305">
          <cell r="A1305" t="str">
            <v>M410</v>
          </cell>
          <cell r="B1305" t="str">
            <v>Compensado resinado de 17 mm</v>
          </cell>
          <cell r="C1305" t="str">
            <v>un</v>
          </cell>
          <cell r="D1305">
            <v>2.42</v>
          </cell>
          <cell r="E1305" t="str">
            <v>m2</v>
          </cell>
          <cell r="F1305">
            <v>26</v>
          </cell>
          <cell r="G1305">
            <v>10.743801652892563</v>
          </cell>
          <cell r="I1305">
            <v>0</v>
          </cell>
          <cell r="AD1305">
            <v>9.0908999999999995</v>
          </cell>
        </row>
        <row r="1306">
          <cell r="A1306" t="str">
            <v>M411</v>
          </cell>
          <cell r="B1306" t="str">
            <v>Compensado plastificado de 17 mm</v>
          </cell>
          <cell r="C1306" t="str">
            <v>un</v>
          </cell>
          <cell r="D1306">
            <v>2.97</v>
          </cell>
          <cell r="E1306" t="str">
            <v>m2</v>
          </cell>
          <cell r="F1306">
            <v>47</v>
          </cell>
          <cell r="G1306">
            <v>15.824915824915823</v>
          </cell>
          <cell r="I1306">
            <v>0</v>
          </cell>
          <cell r="AD1306">
            <v>17.3064</v>
          </cell>
        </row>
        <row r="1307">
          <cell r="A1307" t="str">
            <v>M412</v>
          </cell>
          <cell r="B1307" t="str">
            <v>Gastalho 10 x 2,0 cm</v>
          </cell>
          <cell r="C1307" t="str">
            <v>m</v>
          </cell>
          <cell r="D1307">
            <v>1</v>
          </cell>
          <cell r="E1307" t="str">
            <v>m</v>
          </cell>
          <cell r="F1307">
            <v>2.9</v>
          </cell>
          <cell r="G1307">
            <v>2.9</v>
          </cell>
          <cell r="I1307">
            <v>0</v>
          </cell>
          <cell r="AD1307">
            <v>2.6</v>
          </cell>
        </row>
        <row r="1308">
          <cell r="A1308" t="str">
            <v>M413</v>
          </cell>
          <cell r="B1308" t="str">
            <v>Gastalho 10 x 2,5 cm</v>
          </cell>
          <cell r="C1308" t="str">
            <v>m</v>
          </cell>
          <cell r="D1308">
            <v>1</v>
          </cell>
          <cell r="E1308" t="str">
            <v>m</v>
          </cell>
          <cell r="F1308">
            <v>0.9</v>
          </cell>
          <cell r="G1308">
            <v>0.9</v>
          </cell>
          <cell r="I1308">
            <v>0</v>
          </cell>
          <cell r="AD1308">
            <v>0.9</v>
          </cell>
        </row>
        <row r="1309">
          <cell r="A1309" t="str">
            <v>M414</v>
          </cell>
          <cell r="B1309" t="str">
            <v>Pranchão 7,5 x 30,0 cm</v>
          </cell>
          <cell r="C1309" t="str">
            <v>un</v>
          </cell>
          <cell r="D1309">
            <v>1</v>
          </cell>
          <cell r="E1309" t="str">
            <v>m</v>
          </cell>
          <cell r="F1309">
            <v>18</v>
          </cell>
          <cell r="G1309">
            <v>18</v>
          </cell>
          <cell r="I1309">
            <v>0</v>
          </cell>
          <cell r="AD1309">
            <v>18</v>
          </cell>
        </row>
        <row r="1310">
          <cell r="A1310" t="str">
            <v>M415</v>
          </cell>
          <cell r="B1310" t="str">
            <v>Tábua 2,5 x 22,5 cm</v>
          </cell>
          <cell r="C1310" t="str">
            <v>un</v>
          </cell>
          <cell r="D1310">
            <v>1</v>
          </cell>
          <cell r="E1310" t="str">
            <v>m</v>
          </cell>
          <cell r="F1310">
            <v>2.2000000000000002</v>
          </cell>
          <cell r="G1310">
            <v>2.2000000000000002</v>
          </cell>
          <cell r="I1310">
            <v>0</v>
          </cell>
          <cell r="AD1310">
            <v>2.2000000000000002</v>
          </cell>
        </row>
        <row r="1311">
          <cell r="A1311" t="str">
            <v>M501</v>
          </cell>
          <cell r="B1311" t="str">
            <v>Dinamite a 60% (gelatina especial)</v>
          </cell>
          <cell r="C1311" t="str">
            <v>kg</v>
          </cell>
          <cell r="D1311">
            <v>1</v>
          </cell>
          <cell r="E1311" t="str">
            <v>kg</v>
          </cell>
          <cell r="F1311">
            <v>3.58</v>
          </cell>
          <cell r="G1311">
            <v>3.58</v>
          </cell>
          <cell r="I1311">
            <v>0</v>
          </cell>
          <cell r="AD1311">
            <v>3.25</v>
          </cell>
        </row>
        <row r="1312">
          <cell r="A1312" t="str">
            <v>M503</v>
          </cell>
          <cell r="B1312" t="str">
            <v>Espoleta comum n. 8</v>
          </cell>
          <cell r="C1312" t="str">
            <v>un</v>
          </cell>
          <cell r="D1312">
            <v>1</v>
          </cell>
          <cell r="E1312" t="str">
            <v>un</v>
          </cell>
          <cell r="F1312">
            <v>0.39</v>
          </cell>
          <cell r="G1312">
            <v>0.39</v>
          </cell>
          <cell r="I1312">
            <v>0</v>
          </cell>
          <cell r="AD1312">
            <v>0.39</v>
          </cell>
        </row>
        <row r="1313">
          <cell r="A1313" t="str">
            <v>M505</v>
          </cell>
          <cell r="B1313" t="str">
            <v>Cordel detonante NP 10</v>
          </cell>
          <cell r="C1313" t="str">
            <v>m</v>
          </cell>
          <cell r="D1313">
            <v>1</v>
          </cell>
          <cell r="E1313" t="str">
            <v>m</v>
          </cell>
          <cell r="F1313">
            <v>0.55000000000000004</v>
          </cell>
          <cell r="G1313">
            <v>0.55000000000000004</v>
          </cell>
          <cell r="I1313">
            <v>0</v>
          </cell>
          <cell r="AD1313">
            <v>0.5</v>
          </cell>
        </row>
        <row r="1314">
          <cell r="A1314" t="str">
            <v>M507</v>
          </cell>
          <cell r="B1314" t="str">
            <v>Retardador de cordel</v>
          </cell>
          <cell r="C1314" t="str">
            <v>un</v>
          </cell>
          <cell r="D1314">
            <v>1</v>
          </cell>
          <cell r="E1314" t="str">
            <v>un</v>
          </cell>
          <cell r="F1314">
            <v>6.37</v>
          </cell>
          <cell r="G1314">
            <v>6.37</v>
          </cell>
          <cell r="I1314">
            <v>0</v>
          </cell>
          <cell r="AD1314">
            <v>6.37</v>
          </cell>
        </row>
        <row r="1315">
          <cell r="A1315" t="str">
            <v>M508</v>
          </cell>
          <cell r="B1315" t="str">
            <v>Estopim</v>
          </cell>
          <cell r="C1315" t="str">
            <v>m</v>
          </cell>
          <cell r="D1315">
            <v>1</v>
          </cell>
          <cell r="E1315" t="str">
            <v>m</v>
          </cell>
          <cell r="F1315">
            <v>0.55000000000000004</v>
          </cell>
          <cell r="G1315">
            <v>0.55000000000000004</v>
          </cell>
          <cell r="I1315">
            <v>0</v>
          </cell>
          <cell r="AD1315">
            <v>0.52</v>
          </cell>
        </row>
        <row r="1316">
          <cell r="A1316" t="str">
            <v>M600</v>
          </cell>
          <cell r="B1316" t="str">
            <v>Tinta refletiva alquídica p/ 1 ano</v>
          </cell>
          <cell r="C1316" t="str">
            <v>ba</v>
          </cell>
          <cell r="D1316">
            <v>18</v>
          </cell>
          <cell r="E1316" t="str">
            <v>l</v>
          </cell>
          <cell r="F1316">
            <v>119</v>
          </cell>
          <cell r="G1316">
            <v>6.6111111111111107</v>
          </cell>
          <cell r="I1316">
            <v>0</v>
          </cell>
          <cell r="AD1316">
            <v>5</v>
          </cell>
        </row>
        <row r="1317">
          <cell r="A1317" t="str">
            <v>M601</v>
          </cell>
          <cell r="B1317" t="str">
            <v>Tinta refletiva acrílica p/ 2 anos</v>
          </cell>
          <cell r="C1317" t="str">
            <v>ba</v>
          </cell>
          <cell r="D1317">
            <v>18</v>
          </cell>
          <cell r="E1317" t="str">
            <v>l</v>
          </cell>
          <cell r="F1317">
            <v>140</v>
          </cell>
          <cell r="G1317">
            <v>7.7777777777777777</v>
          </cell>
          <cell r="I1317">
            <v>0</v>
          </cell>
          <cell r="AD1317">
            <v>5.6666999999999996</v>
          </cell>
        </row>
        <row r="1318">
          <cell r="A1318" t="str">
            <v>M602</v>
          </cell>
          <cell r="B1318" t="str">
            <v>Adubo NPK (4.14.8)</v>
          </cell>
          <cell r="C1318" t="str">
            <v>kg</v>
          </cell>
          <cell r="D1318">
            <v>1</v>
          </cell>
          <cell r="E1318" t="str">
            <v>kg</v>
          </cell>
          <cell r="F1318">
            <v>0.5</v>
          </cell>
          <cell r="G1318">
            <v>0.5</v>
          </cell>
          <cell r="I1318">
            <v>0</v>
          </cell>
          <cell r="AD1318">
            <v>0.5</v>
          </cell>
        </row>
        <row r="1319">
          <cell r="A1319" t="str">
            <v>M603</v>
          </cell>
          <cell r="B1319" t="str">
            <v>Inseticida</v>
          </cell>
          <cell r="C1319" t="str">
            <v>l</v>
          </cell>
          <cell r="D1319">
            <v>1</v>
          </cell>
          <cell r="E1319" t="str">
            <v>l</v>
          </cell>
          <cell r="F1319">
            <v>19</v>
          </cell>
          <cell r="G1319">
            <v>19</v>
          </cell>
          <cell r="I1319">
            <v>0</v>
          </cell>
          <cell r="AD1319">
            <v>16</v>
          </cell>
        </row>
        <row r="1320">
          <cell r="A1320" t="str">
            <v>M604</v>
          </cell>
          <cell r="B1320" t="str">
            <v>Aditivo plastiment BV-40</v>
          </cell>
          <cell r="C1320" t="str">
            <v>tam</v>
          </cell>
          <cell r="D1320">
            <v>200</v>
          </cell>
          <cell r="E1320" t="str">
            <v>kg</v>
          </cell>
          <cell r="F1320">
            <v>590.1</v>
          </cell>
          <cell r="G1320">
            <v>2.9504999999999999</v>
          </cell>
          <cell r="I1320">
            <v>0</v>
          </cell>
          <cell r="AD1320">
            <v>2.9344999999999999</v>
          </cell>
        </row>
        <row r="1321">
          <cell r="A1321" t="str">
            <v>M605</v>
          </cell>
          <cell r="B1321" t="str">
            <v>Cola para tubo PVC</v>
          </cell>
          <cell r="C1321" t="str">
            <v>tb</v>
          </cell>
          <cell r="D1321">
            <v>75</v>
          </cell>
          <cell r="E1321" t="str">
            <v>gr</v>
          </cell>
          <cell r="F1321">
            <v>1.19</v>
          </cell>
          <cell r="G1321">
            <v>1.5866666666666664E-2</v>
          </cell>
          <cell r="I1321">
            <v>0</v>
          </cell>
          <cell r="AD1321">
            <v>1.47E-2</v>
          </cell>
        </row>
        <row r="1322">
          <cell r="A1322" t="str">
            <v>M606</v>
          </cell>
          <cell r="B1322" t="str">
            <v>Tinta anti-corrosiva</v>
          </cell>
          <cell r="C1322" t="str">
            <v>ba</v>
          </cell>
          <cell r="D1322">
            <v>18</v>
          </cell>
          <cell r="E1322" t="str">
            <v>l</v>
          </cell>
          <cell r="F1322">
            <v>144.54</v>
          </cell>
          <cell r="G1322">
            <v>8.0299999999999994</v>
          </cell>
          <cell r="I1322">
            <v>0</v>
          </cell>
          <cell r="AD1322">
            <v>7.15</v>
          </cell>
        </row>
        <row r="1323">
          <cell r="A1323" t="str">
            <v>M607</v>
          </cell>
          <cell r="B1323" t="str">
            <v>Óleo de linhaça</v>
          </cell>
          <cell r="C1323" t="str">
            <v>tam</v>
          </cell>
          <cell r="D1323">
            <v>200</v>
          </cell>
          <cell r="E1323" t="str">
            <v>l</v>
          </cell>
          <cell r="F1323">
            <v>824</v>
          </cell>
          <cell r="G1323">
            <v>4.12</v>
          </cell>
          <cell r="I1323">
            <v>0</v>
          </cell>
          <cell r="AD1323">
            <v>4.12</v>
          </cell>
        </row>
        <row r="1324">
          <cell r="A1324" t="str">
            <v>M608</v>
          </cell>
          <cell r="B1324" t="str">
            <v>Detergente</v>
          </cell>
          <cell r="C1324" t="str">
            <v>ba</v>
          </cell>
          <cell r="D1324">
            <v>18</v>
          </cell>
          <cell r="E1324" t="str">
            <v>l</v>
          </cell>
          <cell r="F1324">
            <v>16.899999999999999</v>
          </cell>
          <cell r="G1324">
            <v>0.93888888888888877</v>
          </cell>
          <cell r="I1324">
            <v>0</v>
          </cell>
          <cell r="AD1324">
            <v>0.93889999999999996</v>
          </cell>
        </row>
        <row r="1325">
          <cell r="A1325" t="str">
            <v>M609</v>
          </cell>
          <cell r="B1325" t="str">
            <v>Tinta esmalte sintético fosco</v>
          </cell>
          <cell r="C1325" t="str">
            <v>ba</v>
          </cell>
          <cell r="D1325">
            <v>18</v>
          </cell>
          <cell r="E1325" t="str">
            <v>l</v>
          </cell>
          <cell r="F1325">
            <v>130.25</v>
          </cell>
          <cell r="G1325">
            <v>7.2361111111111107</v>
          </cell>
          <cell r="I1325">
            <v>0</v>
          </cell>
          <cell r="AD1325">
            <v>6.3888999999999996</v>
          </cell>
        </row>
        <row r="1326">
          <cell r="A1326" t="str">
            <v>M610</v>
          </cell>
          <cell r="B1326" t="str">
            <v>Pintura epóxica - barra D= 32mm</v>
          </cell>
          <cell r="C1326" t="str">
            <v>m</v>
          </cell>
          <cell r="D1326">
            <v>1</v>
          </cell>
          <cell r="E1326" t="str">
            <v>m</v>
          </cell>
          <cell r="F1326">
            <v>4.2</v>
          </cell>
          <cell r="G1326">
            <v>4.2</v>
          </cell>
          <cell r="I1326">
            <v>0</v>
          </cell>
          <cell r="AD1326">
            <v>4.2</v>
          </cell>
        </row>
        <row r="1327">
          <cell r="A1327" t="str">
            <v>M611</v>
          </cell>
          <cell r="B1327" t="str">
            <v>Redutor tipo 2002 prim. qualidade</v>
          </cell>
          <cell r="C1327" t="str">
            <v>l</v>
          </cell>
          <cell r="D1327">
            <v>1</v>
          </cell>
          <cell r="E1327" t="str">
            <v>l</v>
          </cell>
          <cell r="F1327">
            <v>3.45</v>
          </cell>
          <cell r="G1327">
            <v>3.45</v>
          </cell>
          <cell r="I1327">
            <v>0</v>
          </cell>
          <cell r="AD1327">
            <v>2.75</v>
          </cell>
        </row>
        <row r="1328">
          <cell r="A1328" t="str">
            <v>M612</v>
          </cell>
          <cell r="B1328" t="str">
            <v>Lixa para ferro n. 100</v>
          </cell>
          <cell r="C1328" t="str">
            <v>un</v>
          </cell>
          <cell r="D1328">
            <v>1</v>
          </cell>
          <cell r="E1328" t="str">
            <v>un</v>
          </cell>
          <cell r="F1328">
            <v>1</v>
          </cell>
          <cell r="G1328">
            <v>1</v>
          </cell>
          <cell r="I1328">
            <v>0</v>
          </cell>
          <cell r="AD1328">
            <v>1</v>
          </cell>
        </row>
        <row r="1329">
          <cell r="A1329" t="str">
            <v>M613</v>
          </cell>
          <cell r="B1329" t="str">
            <v>Base de resina alquídica (primer)</v>
          </cell>
          <cell r="C1329" t="str">
            <v>l</v>
          </cell>
          <cell r="D1329">
            <v>1</v>
          </cell>
          <cell r="E1329" t="str">
            <v>l</v>
          </cell>
          <cell r="F1329">
            <v>7.1</v>
          </cell>
          <cell r="G1329">
            <v>7.1</v>
          </cell>
          <cell r="I1329">
            <v>0</v>
          </cell>
          <cell r="AD1329">
            <v>6.5</v>
          </cell>
        </row>
        <row r="1330">
          <cell r="A1330" t="str">
            <v>M615</v>
          </cell>
          <cell r="B1330" t="str">
            <v>Microesferas PRE-MIX</v>
          </cell>
          <cell r="C1330" t="str">
            <v>kg</v>
          </cell>
          <cell r="D1330">
            <v>1</v>
          </cell>
          <cell r="E1330" t="str">
            <v>kg</v>
          </cell>
          <cell r="F1330">
            <v>2.9</v>
          </cell>
          <cell r="G1330">
            <v>2.9</v>
          </cell>
          <cell r="I1330">
            <v>0</v>
          </cell>
          <cell r="AD1330">
            <v>2.9</v>
          </cell>
        </row>
        <row r="1331">
          <cell r="A1331" t="str">
            <v>M616</v>
          </cell>
          <cell r="B1331" t="str">
            <v>Microesferas DROP-ON</v>
          </cell>
          <cell r="C1331" t="str">
            <v>kg</v>
          </cell>
          <cell r="D1331">
            <v>1</v>
          </cell>
          <cell r="E1331" t="str">
            <v>kg</v>
          </cell>
          <cell r="F1331">
            <v>2.9</v>
          </cell>
          <cell r="G1331">
            <v>2.9</v>
          </cell>
          <cell r="I1331">
            <v>0</v>
          </cell>
          <cell r="AD1331">
            <v>2.9</v>
          </cell>
        </row>
        <row r="1332">
          <cell r="A1332" t="str">
            <v>M617</v>
          </cell>
          <cell r="B1332" t="str">
            <v>Massa termoplástica para extrusão</v>
          </cell>
          <cell r="C1332" t="str">
            <v>kg</v>
          </cell>
          <cell r="D1332">
            <v>1</v>
          </cell>
          <cell r="E1332" t="str">
            <v>kg</v>
          </cell>
          <cell r="F1332">
            <v>4.0999999999999996</v>
          </cell>
          <cell r="G1332">
            <v>4.0999999999999996</v>
          </cell>
          <cell r="I1332">
            <v>0</v>
          </cell>
          <cell r="AD1332">
            <v>3.52</v>
          </cell>
        </row>
        <row r="1333">
          <cell r="A1333" t="str">
            <v>M618</v>
          </cell>
          <cell r="B1333" t="str">
            <v>Massa termoplástica para aspersão</v>
          </cell>
          <cell r="C1333" t="str">
            <v>kg</v>
          </cell>
          <cell r="D1333">
            <v>1</v>
          </cell>
          <cell r="E1333" t="str">
            <v>kg</v>
          </cell>
          <cell r="F1333">
            <v>4.0999999999999996</v>
          </cell>
          <cell r="G1333">
            <v>4.0999999999999996</v>
          </cell>
          <cell r="I1333">
            <v>0</v>
          </cell>
          <cell r="AD1333">
            <v>3.52</v>
          </cell>
        </row>
        <row r="1334">
          <cell r="A1334" t="str">
            <v>M619</v>
          </cell>
          <cell r="B1334" t="str">
            <v>Cola poliester</v>
          </cell>
          <cell r="C1334" t="str">
            <v>kg</v>
          </cell>
          <cell r="D1334">
            <v>1</v>
          </cell>
          <cell r="E1334" t="str">
            <v>kg</v>
          </cell>
          <cell r="F1334">
            <v>7.5</v>
          </cell>
          <cell r="G1334">
            <v>7.5</v>
          </cell>
          <cell r="I1334">
            <v>0</v>
          </cell>
          <cell r="AD1334">
            <v>8.3000000000000007</v>
          </cell>
        </row>
        <row r="1335">
          <cell r="A1335" t="str">
            <v>M620</v>
          </cell>
          <cell r="B1335" t="str">
            <v>Protetor de cura do concreto</v>
          </cell>
          <cell r="C1335" t="str">
            <v>tam</v>
          </cell>
          <cell r="D1335">
            <v>180</v>
          </cell>
          <cell r="E1335" t="str">
            <v>kg</v>
          </cell>
          <cell r="F1335">
            <v>855.09</v>
          </cell>
          <cell r="G1335">
            <v>4.7505000000000006</v>
          </cell>
          <cell r="I1335">
            <v>0</v>
          </cell>
          <cell r="AD1335">
            <v>3.85</v>
          </cell>
        </row>
        <row r="1336">
          <cell r="A1336" t="str">
            <v>M621</v>
          </cell>
          <cell r="B1336" t="str">
            <v>Desmoldante</v>
          </cell>
          <cell r="C1336" t="str">
            <v>tam</v>
          </cell>
          <cell r="D1336">
            <v>180</v>
          </cell>
          <cell r="E1336" t="str">
            <v>kg</v>
          </cell>
          <cell r="F1336">
            <v>903.96</v>
          </cell>
          <cell r="G1336">
            <v>5.0220000000000002</v>
          </cell>
          <cell r="I1336">
            <v>0</v>
          </cell>
          <cell r="AD1336">
            <v>3.4897</v>
          </cell>
        </row>
        <row r="1337">
          <cell r="A1337" t="str">
            <v>M622</v>
          </cell>
          <cell r="B1337" t="str">
            <v>Interplast N</v>
          </cell>
          <cell r="C1337" t="str">
            <v>sc</v>
          </cell>
          <cell r="D1337">
            <v>50</v>
          </cell>
          <cell r="E1337" t="str">
            <v>kg</v>
          </cell>
          <cell r="F1337">
            <v>107.6</v>
          </cell>
          <cell r="G1337">
            <v>2.1519999999999997</v>
          </cell>
          <cell r="I1337">
            <v>0</v>
          </cell>
          <cell r="AD1337">
            <v>5.38</v>
          </cell>
        </row>
        <row r="1338">
          <cell r="A1338" t="str">
            <v>M623</v>
          </cell>
          <cell r="B1338" t="str">
            <v>Gás propano</v>
          </cell>
          <cell r="C1338" t="str">
            <v>kg</v>
          </cell>
          <cell r="D1338">
            <v>1</v>
          </cell>
          <cell r="E1338" t="str">
            <v>kg</v>
          </cell>
          <cell r="F1338">
            <v>3.28</v>
          </cell>
          <cell r="G1338">
            <v>3.28</v>
          </cell>
          <cell r="I1338">
            <v>0</v>
          </cell>
          <cell r="AD1338">
            <v>2.56</v>
          </cell>
        </row>
        <row r="1339">
          <cell r="A1339" t="str">
            <v>M624</v>
          </cell>
          <cell r="B1339" t="str">
            <v>Tinta para pré-marcação</v>
          </cell>
          <cell r="C1339" t="str">
            <v>l</v>
          </cell>
          <cell r="D1339">
            <v>1</v>
          </cell>
          <cell r="E1339" t="str">
            <v>l</v>
          </cell>
          <cell r="F1339">
            <v>6.83</v>
          </cell>
          <cell r="G1339">
            <v>6.83</v>
          </cell>
          <cell r="I1339">
            <v>0</v>
          </cell>
          <cell r="AD1339">
            <v>6.83</v>
          </cell>
        </row>
        <row r="1340">
          <cell r="A1340" t="str">
            <v>M625</v>
          </cell>
          <cell r="B1340" t="str">
            <v>Acetileno</v>
          </cell>
          <cell r="C1340" t="str">
            <v>m3</v>
          </cell>
          <cell r="D1340">
            <v>1</v>
          </cell>
          <cell r="E1340" t="str">
            <v>m3</v>
          </cell>
          <cell r="F1340">
            <v>21</v>
          </cell>
          <cell r="G1340">
            <v>21</v>
          </cell>
          <cell r="I1340">
            <v>0</v>
          </cell>
          <cell r="AD1340">
            <v>18.899999999999999</v>
          </cell>
        </row>
        <row r="1341">
          <cell r="A1341" t="str">
            <v>M626</v>
          </cell>
          <cell r="B1341" t="str">
            <v>Oxigênio</v>
          </cell>
          <cell r="C1341" t="str">
            <v>m3</v>
          </cell>
          <cell r="D1341">
            <v>1</v>
          </cell>
          <cell r="E1341" t="str">
            <v>m3</v>
          </cell>
          <cell r="F1341">
            <v>11</v>
          </cell>
          <cell r="G1341">
            <v>11</v>
          </cell>
          <cell r="I1341">
            <v>0</v>
          </cell>
          <cell r="AD1341">
            <v>7.9</v>
          </cell>
        </row>
        <row r="1342">
          <cell r="A1342" t="str">
            <v>M700</v>
          </cell>
          <cell r="B1342" t="str">
            <v>Tijolo comum maciço (5,5x9x19) cm</v>
          </cell>
          <cell r="C1342" t="str">
            <v>mlh</v>
          </cell>
          <cell r="D1342">
            <v>1000</v>
          </cell>
          <cell r="E1342" t="str">
            <v>un</v>
          </cell>
          <cell r="F1342">
            <v>220</v>
          </cell>
          <cell r="G1342">
            <v>0.22</v>
          </cell>
          <cell r="I1342">
            <v>0</v>
          </cell>
          <cell r="AD1342">
            <v>0.18</v>
          </cell>
        </row>
        <row r="1343">
          <cell r="A1343" t="str">
            <v>M702</v>
          </cell>
          <cell r="B1343" t="str">
            <v>Cal hidratada</v>
          </cell>
          <cell r="C1343" t="str">
            <v>sc</v>
          </cell>
          <cell r="D1343">
            <v>20</v>
          </cell>
          <cell r="E1343" t="str">
            <v>kg</v>
          </cell>
          <cell r="F1343">
            <v>7.5</v>
          </cell>
          <cell r="G1343">
            <v>0.375</v>
          </cell>
          <cell r="I1343">
            <v>0</v>
          </cell>
          <cell r="AD1343">
            <v>0.3</v>
          </cell>
        </row>
        <row r="1344">
          <cell r="A1344" t="str">
            <v>M703</v>
          </cell>
          <cell r="B1344" t="str">
            <v>Tijolo 20 x 30 cm</v>
          </cell>
          <cell r="C1344" t="str">
            <v>mlh</v>
          </cell>
          <cell r="D1344">
            <v>1000</v>
          </cell>
          <cell r="E1344" t="str">
            <v>un</v>
          </cell>
          <cell r="F1344">
            <v>210</v>
          </cell>
          <cell r="G1344">
            <v>0.21</v>
          </cell>
          <cell r="I1344">
            <v>0</v>
          </cell>
          <cell r="AD1344">
            <v>0.21</v>
          </cell>
        </row>
        <row r="1345">
          <cell r="A1345" t="str">
            <v>M704</v>
          </cell>
          <cell r="B1345" t="str">
            <v>Areia Lavada Comercial</v>
          </cell>
          <cell r="C1345" t="str">
            <v>m3</v>
          </cell>
          <cell r="D1345">
            <v>1</v>
          </cell>
          <cell r="E1345" t="str">
            <v>m3</v>
          </cell>
          <cell r="F1345">
            <v>12</v>
          </cell>
          <cell r="G1345">
            <v>12</v>
          </cell>
          <cell r="I1345">
            <v>0</v>
          </cell>
          <cell r="AD1345">
            <v>12</v>
          </cell>
        </row>
        <row r="1346">
          <cell r="A1346" t="str">
            <v>M705</v>
          </cell>
          <cell r="B1346" t="str">
            <v>Pó de pedra</v>
          </cell>
          <cell r="C1346" t="str">
            <v>m3</v>
          </cell>
          <cell r="D1346">
            <v>1</v>
          </cell>
          <cell r="E1346" t="str">
            <v>m3</v>
          </cell>
          <cell r="F1346">
            <v>17</v>
          </cell>
          <cell r="G1346">
            <v>17</v>
          </cell>
          <cell r="I1346">
            <v>0</v>
          </cell>
          <cell r="AD1346">
            <v>18</v>
          </cell>
        </row>
        <row r="1347">
          <cell r="A1347" t="str">
            <v>M709</v>
          </cell>
          <cell r="B1347" t="str">
            <v>Brita Comercial</v>
          </cell>
          <cell r="C1347" t="str">
            <v>m3</v>
          </cell>
          <cell r="D1347">
            <v>1</v>
          </cell>
          <cell r="E1347" t="str">
            <v>m3</v>
          </cell>
          <cell r="F1347">
            <v>19</v>
          </cell>
          <cell r="G1347">
            <v>19</v>
          </cell>
          <cell r="I1347">
            <v>0</v>
          </cell>
          <cell r="AD1347">
            <v>19</v>
          </cell>
        </row>
        <row r="1348">
          <cell r="A1348" t="str">
            <v>M710</v>
          </cell>
          <cell r="B1348" t="str">
            <v>Pedra de mão</v>
          </cell>
          <cell r="C1348" t="str">
            <v>m3</v>
          </cell>
          <cell r="D1348">
            <v>1</v>
          </cell>
          <cell r="E1348" t="str">
            <v>m3</v>
          </cell>
          <cell r="F1348">
            <v>19</v>
          </cell>
          <cell r="G1348">
            <v>19</v>
          </cell>
          <cell r="I1348">
            <v>0</v>
          </cell>
          <cell r="AD1348">
            <v>19</v>
          </cell>
        </row>
        <row r="1349">
          <cell r="A1349" t="str">
            <v>M715</v>
          </cell>
          <cell r="B1349" t="str">
            <v>Pó calcário dolomítico</v>
          </cell>
          <cell r="C1349" t="str">
            <v>kg</v>
          </cell>
          <cell r="D1349">
            <v>1</v>
          </cell>
          <cell r="E1349" t="str">
            <v>kg</v>
          </cell>
          <cell r="F1349">
            <v>0.03</v>
          </cell>
          <cell r="G1349">
            <v>0.03</v>
          </cell>
          <cell r="I1349">
            <v>0</v>
          </cell>
          <cell r="AD1349">
            <v>0.02</v>
          </cell>
        </row>
        <row r="1350">
          <cell r="A1350" t="str">
            <v>M901</v>
          </cell>
          <cell r="B1350" t="str">
            <v>Aparelho de apoio neoprene fretado</v>
          </cell>
          <cell r="C1350" t="str">
            <v>dm3</v>
          </cell>
          <cell r="D1350">
            <v>1</v>
          </cell>
          <cell r="E1350" t="str">
            <v>dm3</v>
          </cell>
          <cell r="F1350">
            <v>88</v>
          </cell>
          <cell r="G1350">
            <v>88</v>
          </cell>
          <cell r="I1350">
            <v>0</v>
          </cell>
          <cell r="AD1350">
            <v>70</v>
          </cell>
        </row>
        <row r="1351">
          <cell r="A1351" t="str">
            <v>M902</v>
          </cell>
          <cell r="B1351" t="str">
            <v>Tubo de PVC D=75 mm</v>
          </cell>
          <cell r="C1351" t="str">
            <v>vr</v>
          </cell>
          <cell r="D1351">
            <v>6</v>
          </cell>
          <cell r="E1351" t="str">
            <v>m</v>
          </cell>
          <cell r="F1351">
            <v>26.8</v>
          </cell>
          <cell r="G1351">
            <v>4.4666666666666668</v>
          </cell>
          <cell r="I1351">
            <v>0</v>
          </cell>
          <cell r="AD1351">
            <v>3.6667000000000001</v>
          </cell>
        </row>
        <row r="1352">
          <cell r="A1352" t="str">
            <v>M903</v>
          </cell>
          <cell r="B1352" t="str">
            <v>Manta sintética (Bidim) OP-20</v>
          </cell>
          <cell r="C1352" t="str">
            <v>m2</v>
          </cell>
          <cell r="D1352">
            <v>1</v>
          </cell>
          <cell r="E1352" t="str">
            <v>m2</v>
          </cell>
          <cell r="F1352">
            <v>2.99</v>
          </cell>
          <cell r="G1352">
            <v>2.99</v>
          </cell>
          <cell r="I1352">
            <v>0</v>
          </cell>
          <cell r="AD1352">
            <v>2.99</v>
          </cell>
        </row>
        <row r="1353">
          <cell r="A1353" t="str">
            <v>M904</v>
          </cell>
          <cell r="B1353" t="str">
            <v>Manta sintética (Bidim) OP-30</v>
          </cell>
          <cell r="C1353" t="str">
            <v>m2</v>
          </cell>
          <cell r="D1353">
            <v>1</v>
          </cell>
          <cell r="E1353" t="str">
            <v>m2</v>
          </cell>
          <cell r="F1353">
            <v>4.0999999999999996</v>
          </cell>
          <cell r="G1353">
            <v>4.0999999999999996</v>
          </cell>
          <cell r="I1353">
            <v>0</v>
          </cell>
          <cell r="AD1353">
            <v>4.0999999999999996</v>
          </cell>
        </row>
        <row r="1354">
          <cell r="A1354" t="str">
            <v>M905</v>
          </cell>
          <cell r="B1354" t="str">
            <v>Filler</v>
          </cell>
          <cell r="C1354" t="str">
            <v>kg</v>
          </cell>
          <cell r="D1354">
            <v>1</v>
          </cell>
          <cell r="E1354" t="str">
            <v>kg</v>
          </cell>
          <cell r="F1354">
            <v>0.03</v>
          </cell>
          <cell r="G1354">
            <v>0.03</v>
          </cell>
          <cell r="I1354">
            <v>0</v>
          </cell>
          <cell r="AD1354">
            <v>0.02</v>
          </cell>
        </row>
        <row r="1355">
          <cell r="A1355" t="str">
            <v>M906</v>
          </cell>
          <cell r="B1355" t="str">
            <v>Sementes p/ hidrossemeadura</v>
          </cell>
          <cell r="C1355" t="str">
            <v>kg</v>
          </cell>
          <cell r="D1355">
            <v>1</v>
          </cell>
          <cell r="E1355" t="str">
            <v>kg</v>
          </cell>
          <cell r="F1355">
            <v>22.8</v>
          </cell>
          <cell r="G1355">
            <v>22.8</v>
          </cell>
          <cell r="I1355">
            <v>0</v>
          </cell>
          <cell r="AD1355">
            <v>22.8</v>
          </cell>
        </row>
        <row r="1356">
          <cell r="A1356" t="str">
            <v>M907</v>
          </cell>
          <cell r="B1356" t="str">
            <v>Adubo orgânico</v>
          </cell>
          <cell r="C1356" t="str">
            <v>t</v>
          </cell>
          <cell r="D1356">
            <v>1000</v>
          </cell>
          <cell r="E1356" t="str">
            <v>kg</v>
          </cell>
          <cell r="F1356">
            <v>60</v>
          </cell>
          <cell r="G1356">
            <v>0.06</v>
          </cell>
          <cell r="I1356">
            <v>0</v>
          </cell>
          <cell r="AD1356">
            <v>0.06</v>
          </cell>
        </row>
        <row r="1357">
          <cell r="A1357" t="str">
            <v>M908</v>
          </cell>
          <cell r="B1357" t="str">
            <v>Eletrodo p/ solda eletr. OK 46.00</v>
          </cell>
          <cell r="C1357" t="str">
            <v>kg</v>
          </cell>
          <cell r="D1357">
            <v>1</v>
          </cell>
          <cell r="E1357" t="str">
            <v>kg</v>
          </cell>
          <cell r="F1357">
            <v>6</v>
          </cell>
          <cell r="G1357">
            <v>6</v>
          </cell>
          <cell r="I1357">
            <v>0</v>
          </cell>
          <cell r="AD1357">
            <v>4.7</v>
          </cell>
        </row>
        <row r="1358">
          <cell r="A1358" t="str">
            <v>M909</v>
          </cell>
          <cell r="B1358" t="str">
            <v>Tubo de PVC perfurado D=50 mm</v>
          </cell>
          <cell r="C1358" t="str">
            <v>vr</v>
          </cell>
          <cell r="D1358">
            <v>6</v>
          </cell>
          <cell r="E1358" t="str">
            <v>m</v>
          </cell>
          <cell r="F1358">
            <v>21.81</v>
          </cell>
          <cell r="G1358">
            <v>3.6349999999999998</v>
          </cell>
          <cell r="I1358">
            <v>0</v>
          </cell>
          <cell r="AD1358">
            <v>3.4967000000000001</v>
          </cell>
        </row>
        <row r="1359">
          <cell r="A1359" t="str">
            <v>M910</v>
          </cell>
          <cell r="B1359" t="str">
            <v>Tubo de PVC rígido D=50 mm</v>
          </cell>
          <cell r="C1359" t="str">
            <v>vr</v>
          </cell>
          <cell r="D1359">
            <v>6</v>
          </cell>
          <cell r="E1359" t="str">
            <v>m</v>
          </cell>
          <cell r="F1359">
            <v>21.8</v>
          </cell>
          <cell r="G1359">
            <v>3.6333333333333333</v>
          </cell>
          <cell r="I1359">
            <v>0</v>
          </cell>
          <cell r="AD1359">
            <v>3.2</v>
          </cell>
        </row>
        <row r="1360">
          <cell r="A1360" t="str">
            <v>M911</v>
          </cell>
          <cell r="B1360" t="str">
            <v>Tubo de PVC D=100 mm</v>
          </cell>
          <cell r="C1360" t="str">
            <v>vr</v>
          </cell>
          <cell r="D1360">
            <v>6</v>
          </cell>
          <cell r="E1360" t="str">
            <v>m</v>
          </cell>
          <cell r="F1360">
            <v>33</v>
          </cell>
          <cell r="G1360">
            <v>5.5</v>
          </cell>
          <cell r="I1360">
            <v>0</v>
          </cell>
          <cell r="AD1360">
            <v>4.7</v>
          </cell>
        </row>
        <row r="1361">
          <cell r="A1361" t="str">
            <v>M920</v>
          </cell>
          <cell r="B1361" t="str">
            <v>Meio tubo de concreto D=40 cm</v>
          </cell>
          <cell r="C1361" t="str">
            <v>m</v>
          </cell>
          <cell r="D1361">
            <v>1</v>
          </cell>
          <cell r="E1361" t="str">
            <v>m</v>
          </cell>
          <cell r="F1361">
            <v>19.3</v>
          </cell>
          <cell r="G1361">
            <v>19.3</v>
          </cell>
          <cell r="I1361">
            <v>0</v>
          </cell>
          <cell r="AD1361">
            <v>15.1</v>
          </cell>
        </row>
        <row r="1362">
          <cell r="A1362" t="str">
            <v>M930</v>
          </cell>
          <cell r="B1362" t="str">
            <v>Gabião caixa 2x1x1m galvanizado</v>
          </cell>
          <cell r="C1362" t="str">
            <v>un</v>
          </cell>
          <cell r="D1362">
            <v>1</v>
          </cell>
          <cell r="E1362" t="str">
            <v>un</v>
          </cell>
          <cell r="F1362">
            <v>132.87</v>
          </cell>
          <cell r="G1362">
            <v>132.87</v>
          </cell>
          <cell r="I1362">
            <v>0</v>
          </cell>
          <cell r="AD1362">
            <v>115.51</v>
          </cell>
        </row>
        <row r="1363">
          <cell r="A1363" t="str">
            <v>M935</v>
          </cell>
          <cell r="B1363" t="str">
            <v>Terra arm. ECE - greide 0&lt;h&lt;6m</v>
          </cell>
          <cell r="C1363" t="str">
            <v>m2</v>
          </cell>
          <cell r="D1363">
            <v>1</v>
          </cell>
          <cell r="E1363" t="str">
            <v>m2</v>
          </cell>
          <cell r="F1363">
            <v>139.77000000000001</v>
          </cell>
          <cell r="G1363">
            <v>139.77000000000001</v>
          </cell>
          <cell r="I1363">
            <v>0</v>
          </cell>
          <cell r="AD1363">
            <v>139.77000000000001</v>
          </cell>
        </row>
        <row r="1364">
          <cell r="A1364" t="str">
            <v>M936</v>
          </cell>
          <cell r="B1364" t="str">
            <v>Terra arm. ECE - greide 6&lt;h&lt;9m</v>
          </cell>
          <cell r="C1364" t="str">
            <v>m2</v>
          </cell>
          <cell r="D1364">
            <v>1</v>
          </cell>
          <cell r="E1364" t="str">
            <v>m2</v>
          </cell>
          <cell r="F1364">
            <v>156.81</v>
          </cell>
          <cell r="G1364">
            <v>156.81</v>
          </cell>
          <cell r="I1364">
            <v>0</v>
          </cell>
          <cell r="AD1364">
            <v>156.81</v>
          </cell>
        </row>
        <row r="1365">
          <cell r="A1365" t="str">
            <v>M937</v>
          </cell>
          <cell r="B1365" t="str">
            <v>Terra arm. ECE - greide 9&lt;h&lt;12m</v>
          </cell>
          <cell r="C1365" t="str">
            <v>m2</v>
          </cell>
          <cell r="D1365">
            <v>1</v>
          </cell>
          <cell r="E1365" t="str">
            <v>m2</v>
          </cell>
          <cell r="F1365">
            <v>173.86</v>
          </cell>
          <cell r="G1365">
            <v>173.86</v>
          </cell>
          <cell r="I1365">
            <v>0</v>
          </cell>
          <cell r="AD1365">
            <v>173.86</v>
          </cell>
        </row>
        <row r="1366">
          <cell r="A1366" t="str">
            <v>M938</v>
          </cell>
          <cell r="B1366" t="str">
            <v>Terra arm. ECE- pé talude 0&lt;h&lt;6m</v>
          </cell>
          <cell r="C1366" t="str">
            <v>m2</v>
          </cell>
          <cell r="D1366">
            <v>1</v>
          </cell>
          <cell r="E1366" t="str">
            <v>m2</v>
          </cell>
          <cell r="F1366">
            <v>164.77</v>
          </cell>
          <cell r="G1366">
            <v>164.77</v>
          </cell>
          <cell r="I1366">
            <v>0</v>
          </cell>
          <cell r="AD1366">
            <v>164.77</v>
          </cell>
        </row>
        <row r="1367">
          <cell r="A1367" t="str">
            <v>M939</v>
          </cell>
          <cell r="B1367" t="str">
            <v>Terra arm. ECE- pé talude 6&lt;h&lt;9m</v>
          </cell>
          <cell r="C1367" t="str">
            <v>m2</v>
          </cell>
          <cell r="D1367">
            <v>1</v>
          </cell>
          <cell r="E1367" t="str">
            <v>m2</v>
          </cell>
          <cell r="F1367">
            <v>185.22</v>
          </cell>
          <cell r="G1367">
            <v>185.22</v>
          </cell>
          <cell r="I1367">
            <v>0</v>
          </cell>
          <cell r="AD1367">
            <v>185.22</v>
          </cell>
        </row>
        <row r="1368">
          <cell r="A1368" t="str">
            <v>M940</v>
          </cell>
          <cell r="B1368" t="str">
            <v>Terra arm. ECE- pé talude 9&lt;h&lt;12m</v>
          </cell>
          <cell r="C1368" t="str">
            <v>m2</v>
          </cell>
          <cell r="D1368">
            <v>1</v>
          </cell>
          <cell r="E1368" t="str">
            <v>m2</v>
          </cell>
          <cell r="F1368">
            <v>204.54</v>
          </cell>
          <cell r="G1368">
            <v>204.54</v>
          </cell>
          <cell r="I1368">
            <v>0</v>
          </cell>
          <cell r="AD1368">
            <v>204.54</v>
          </cell>
        </row>
        <row r="1369">
          <cell r="A1369" t="str">
            <v>M941</v>
          </cell>
          <cell r="B1369" t="str">
            <v>Terra arm. ECE-enc. portante 0&lt;h&lt;6m</v>
          </cell>
          <cell r="C1369" t="str">
            <v>m2</v>
          </cell>
          <cell r="D1369">
            <v>1</v>
          </cell>
          <cell r="E1369" t="str">
            <v>m2</v>
          </cell>
          <cell r="F1369">
            <v>300</v>
          </cell>
          <cell r="G1369">
            <v>300</v>
          </cell>
          <cell r="I1369">
            <v>0</v>
          </cell>
          <cell r="AD1369">
            <v>300</v>
          </cell>
        </row>
        <row r="1370">
          <cell r="A1370" t="str">
            <v>M942</v>
          </cell>
          <cell r="B1370" t="str">
            <v>Terra arm. ECE-enc. portante 6&lt;h&lt;9m</v>
          </cell>
          <cell r="C1370" t="str">
            <v>m2</v>
          </cell>
          <cell r="D1370">
            <v>1</v>
          </cell>
          <cell r="E1370" t="str">
            <v>m2</v>
          </cell>
          <cell r="F1370">
            <v>399.78</v>
          </cell>
          <cell r="G1370">
            <v>399.78</v>
          </cell>
          <cell r="I1370">
            <v>0</v>
          </cell>
          <cell r="AD1370">
            <v>339.78</v>
          </cell>
        </row>
        <row r="1371">
          <cell r="A1371" t="str">
            <v>M945</v>
          </cell>
          <cell r="B1371" t="str">
            <v>Haste para perfuratriz de esteira</v>
          </cell>
          <cell r="C1371" t="str">
            <v>un</v>
          </cell>
          <cell r="D1371">
            <v>1</v>
          </cell>
          <cell r="E1371" t="str">
            <v>un</v>
          </cell>
          <cell r="F1371">
            <v>743.87</v>
          </cell>
          <cell r="G1371">
            <v>743.87</v>
          </cell>
          <cell r="I1371">
            <v>0</v>
          </cell>
          <cell r="AD1371">
            <v>553.97</v>
          </cell>
        </row>
        <row r="1372">
          <cell r="A1372" t="str">
            <v>M946</v>
          </cell>
          <cell r="B1372" t="str">
            <v>Luva para perfuratriz de esteira</v>
          </cell>
          <cell r="C1372" t="str">
            <v>un</v>
          </cell>
          <cell r="D1372">
            <v>1</v>
          </cell>
          <cell r="E1372" t="str">
            <v>un</v>
          </cell>
          <cell r="F1372">
            <v>197.85</v>
          </cell>
          <cell r="G1372">
            <v>197.85</v>
          </cell>
          <cell r="I1372">
            <v>0</v>
          </cell>
          <cell r="AD1372">
            <v>120.39</v>
          </cell>
        </row>
        <row r="1373">
          <cell r="A1373" t="str">
            <v>M947</v>
          </cell>
          <cell r="B1373" t="str">
            <v>Punho para perfuratriz de esteira</v>
          </cell>
          <cell r="C1373" t="str">
            <v>un</v>
          </cell>
          <cell r="D1373">
            <v>1</v>
          </cell>
          <cell r="E1373" t="str">
            <v>un</v>
          </cell>
          <cell r="F1373">
            <v>452.61</v>
          </cell>
          <cell r="G1373">
            <v>452.61</v>
          </cell>
          <cell r="I1373">
            <v>0</v>
          </cell>
          <cell r="AD1373">
            <v>263.5</v>
          </cell>
        </row>
        <row r="1374">
          <cell r="A1374" t="str">
            <v>M948</v>
          </cell>
          <cell r="B1374" t="str">
            <v>Coroa para perfuratriz de esteira</v>
          </cell>
          <cell r="C1374" t="str">
            <v>un</v>
          </cell>
          <cell r="D1374">
            <v>1</v>
          </cell>
          <cell r="E1374" t="str">
            <v>un</v>
          </cell>
          <cell r="F1374">
            <v>873.79</v>
          </cell>
          <cell r="G1374">
            <v>873.79</v>
          </cell>
          <cell r="I1374">
            <v>0</v>
          </cell>
          <cell r="AD1374">
            <v>546.32000000000005</v>
          </cell>
        </row>
        <row r="1375">
          <cell r="A1375" t="str">
            <v>M949</v>
          </cell>
          <cell r="B1375" t="str">
            <v>Disco diam. p/ máq. de disco 48kW</v>
          </cell>
          <cell r="C1375" t="str">
            <v>un</v>
          </cell>
          <cell r="D1375">
            <v>1</v>
          </cell>
          <cell r="E1375" t="str">
            <v>un</v>
          </cell>
          <cell r="F1375">
            <v>1950</v>
          </cell>
          <cell r="G1375">
            <v>1950</v>
          </cell>
          <cell r="I1375">
            <v>0</v>
          </cell>
          <cell r="AD1375">
            <v>1200</v>
          </cell>
        </row>
        <row r="1376">
          <cell r="A1376" t="str">
            <v>M950</v>
          </cell>
          <cell r="B1376" t="str">
            <v>Coroa de diamante linha NX</v>
          </cell>
          <cell r="C1376" t="str">
            <v>un</v>
          </cell>
          <cell r="D1376">
            <v>1</v>
          </cell>
          <cell r="E1376" t="str">
            <v>un</v>
          </cell>
          <cell r="F1376">
            <v>319.68</v>
          </cell>
          <cell r="G1376">
            <v>319.68</v>
          </cell>
          <cell r="I1376">
            <v>0</v>
          </cell>
          <cell r="AD1376">
            <v>319.68</v>
          </cell>
        </row>
        <row r="1377">
          <cell r="A1377" t="str">
            <v>M951</v>
          </cell>
          <cell r="B1377" t="str">
            <v>Calibrador de diamante linha NX</v>
          </cell>
          <cell r="C1377" t="str">
            <v>un</v>
          </cell>
          <cell r="D1377">
            <v>1</v>
          </cell>
          <cell r="E1377" t="str">
            <v>un</v>
          </cell>
          <cell r="F1377">
            <v>327.24</v>
          </cell>
          <cell r="G1377">
            <v>327.24</v>
          </cell>
          <cell r="I1377">
            <v>0</v>
          </cell>
          <cell r="AD1377">
            <v>327.24</v>
          </cell>
        </row>
        <row r="1378">
          <cell r="A1378" t="str">
            <v>M952</v>
          </cell>
          <cell r="B1378" t="str">
            <v>Mola comum linha NX</v>
          </cell>
          <cell r="C1378" t="str">
            <v>un</v>
          </cell>
          <cell r="D1378">
            <v>1</v>
          </cell>
          <cell r="E1378" t="str">
            <v>un</v>
          </cell>
          <cell r="F1378">
            <v>24.84</v>
          </cell>
          <cell r="G1378">
            <v>24.84</v>
          </cell>
          <cell r="I1378">
            <v>0</v>
          </cell>
          <cell r="AD1378">
            <v>24.84</v>
          </cell>
        </row>
        <row r="1379">
          <cell r="A1379" t="str">
            <v>M953</v>
          </cell>
          <cell r="B1379" t="str">
            <v>Barrilete simples linha NX</v>
          </cell>
          <cell r="C1379" t="str">
            <v>un</v>
          </cell>
          <cell r="D1379">
            <v>1</v>
          </cell>
          <cell r="E1379" t="str">
            <v>un</v>
          </cell>
          <cell r="F1379">
            <v>205.2</v>
          </cell>
          <cell r="G1379">
            <v>205.2</v>
          </cell>
          <cell r="I1379">
            <v>0</v>
          </cell>
          <cell r="AD1379">
            <v>233.28</v>
          </cell>
        </row>
        <row r="1380">
          <cell r="A1380" t="str">
            <v>M954</v>
          </cell>
          <cell r="B1380" t="str">
            <v>Haste paredes paraleleas c/ niples</v>
          </cell>
          <cell r="C1380" t="str">
            <v>un</v>
          </cell>
          <cell r="D1380">
            <v>1</v>
          </cell>
          <cell r="E1380" t="str">
            <v>un</v>
          </cell>
          <cell r="F1380">
            <v>215.2</v>
          </cell>
          <cell r="G1380">
            <v>215.2</v>
          </cell>
          <cell r="I1380">
            <v>0</v>
          </cell>
          <cell r="AD1380">
            <v>215.2</v>
          </cell>
        </row>
        <row r="1381">
          <cell r="A1381" t="str">
            <v>M955</v>
          </cell>
          <cell r="B1381" t="str">
            <v>Coroa de widia linha NX</v>
          </cell>
          <cell r="C1381" t="str">
            <v>un</v>
          </cell>
          <cell r="D1381">
            <v>1</v>
          </cell>
          <cell r="E1381" t="str">
            <v>un</v>
          </cell>
          <cell r="F1381">
            <v>95.2</v>
          </cell>
          <cell r="G1381">
            <v>95.2</v>
          </cell>
          <cell r="I1381">
            <v>0</v>
          </cell>
          <cell r="AD1381">
            <v>95.2</v>
          </cell>
        </row>
        <row r="1382">
          <cell r="A1382" t="str">
            <v>M956</v>
          </cell>
          <cell r="B1382" t="str">
            <v>Sapata de widia linha NX</v>
          </cell>
          <cell r="C1382" t="str">
            <v>un</v>
          </cell>
          <cell r="D1382">
            <v>1</v>
          </cell>
          <cell r="E1382" t="str">
            <v>un</v>
          </cell>
          <cell r="F1382">
            <v>77.8</v>
          </cell>
          <cell r="G1382">
            <v>77.8</v>
          </cell>
          <cell r="I1382">
            <v>0</v>
          </cell>
          <cell r="AD1382">
            <v>77.8</v>
          </cell>
        </row>
        <row r="1383">
          <cell r="A1383" t="str">
            <v>M957</v>
          </cell>
          <cell r="B1383" t="str">
            <v>Revestimento c/ conector linha NX</v>
          </cell>
          <cell r="C1383" t="str">
            <v>un</v>
          </cell>
          <cell r="D1383">
            <v>1</v>
          </cell>
          <cell r="E1383" t="str">
            <v>un</v>
          </cell>
          <cell r="F1383">
            <v>180.3</v>
          </cell>
          <cell r="G1383">
            <v>180.3</v>
          </cell>
          <cell r="I1383">
            <v>0</v>
          </cell>
          <cell r="AD1383">
            <v>180.3</v>
          </cell>
        </row>
        <row r="1384">
          <cell r="A1384" t="str">
            <v>M958</v>
          </cell>
          <cell r="B1384" t="str">
            <v>Calibrador de widia simples linh NX</v>
          </cell>
          <cell r="C1384" t="str">
            <v>un</v>
          </cell>
          <cell r="D1384">
            <v>1</v>
          </cell>
          <cell r="E1384" t="str">
            <v>un</v>
          </cell>
          <cell r="F1384">
            <v>95.57</v>
          </cell>
          <cell r="G1384">
            <v>95.57</v>
          </cell>
          <cell r="I1384">
            <v>0</v>
          </cell>
          <cell r="AD1384">
            <v>95.57</v>
          </cell>
        </row>
        <row r="1385">
          <cell r="A1385" t="str">
            <v>M960</v>
          </cell>
          <cell r="B1385" t="str">
            <v>Fio de nylon n. 40</v>
          </cell>
          <cell r="C1385" t="str">
            <v>rl</v>
          </cell>
          <cell r="D1385">
            <v>100</v>
          </cell>
          <cell r="E1385" t="str">
            <v>m</v>
          </cell>
          <cell r="F1385">
            <v>1.2</v>
          </cell>
          <cell r="G1385">
            <v>1.2E-2</v>
          </cell>
          <cell r="I1385">
            <v>0</v>
          </cell>
          <cell r="AD1385">
            <v>1.2E-2</v>
          </cell>
        </row>
        <row r="1386">
          <cell r="A1386" t="str">
            <v>M969</v>
          </cell>
          <cell r="B1386" t="str">
            <v>Película refletiva lentes expostas</v>
          </cell>
          <cell r="C1386" t="str">
            <v>m2</v>
          </cell>
          <cell r="D1386">
            <v>1</v>
          </cell>
          <cell r="E1386" t="str">
            <v>m2</v>
          </cell>
          <cell r="F1386">
            <v>60</v>
          </cell>
          <cell r="G1386">
            <v>60</v>
          </cell>
          <cell r="I1386">
            <v>0</v>
          </cell>
          <cell r="AD1386">
            <v>49.5</v>
          </cell>
        </row>
        <row r="1387">
          <cell r="A1387" t="str">
            <v>M970</v>
          </cell>
          <cell r="B1387" t="str">
            <v>Película refletiva lentes inclusas</v>
          </cell>
          <cell r="C1387" t="str">
            <v>m2</v>
          </cell>
          <cell r="D1387">
            <v>1</v>
          </cell>
          <cell r="E1387" t="str">
            <v>m2</v>
          </cell>
          <cell r="F1387">
            <v>49.5</v>
          </cell>
          <cell r="G1387">
            <v>49.5</v>
          </cell>
          <cell r="I1387">
            <v>0</v>
          </cell>
          <cell r="AD1387">
            <v>49.5</v>
          </cell>
        </row>
        <row r="1388">
          <cell r="A1388" t="str">
            <v>M971</v>
          </cell>
          <cell r="B1388" t="str">
            <v>Dispositivo anti-ofuscante</v>
          </cell>
          <cell r="C1388" t="str">
            <v>m</v>
          </cell>
          <cell r="D1388">
            <v>1</v>
          </cell>
          <cell r="E1388" t="str">
            <v>m</v>
          </cell>
          <cell r="F1388">
            <v>49</v>
          </cell>
          <cell r="G1388">
            <v>49</v>
          </cell>
          <cell r="I1388">
            <v>0</v>
          </cell>
          <cell r="AD1388">
            <v>49</v>
          </cell>
        </row>
        <row r="1389">
          <cell r="A1389" t="str">
            <v>M972</v>
          </cell>
          <cell r="B1389" t="str">
            <v>Tacha refletiva monodirecional</v>
          </cell>
          <cell r="C1389" t="str">
            <v>un</v>
          </cell>
          <cell r="D1389">
            <v>1</v>
          </cell>
          <cell r="E1389" t="str">
            <v>un</v>
          </cell>
          <cell r="F1389">
            <v>4.2</v>
          </cell>
          <cell r="G1389">
            <v>4.2</v>
          </cell>
          <cell r="I1389">
            <v>0</v>
          </cell>
          <cell r="AD1389">
            <v>3.8</v>
          </cell>
        </row>
        <row r="1390">
          <cell r="A1390" t="str">
            <v>M973</v>
          </cell>
          <cell r="B1390" t="str">
            <v>Tacha refletiva bidirecional</v>
          </cell>
          <cell r="C1390" t="str">
            <v>un</v>
          </cell>
          <cell r="D1390">
            <v>1</v>
          </cell>
          <cell r="E1390" t="str">
            <v>un</v>
          </cell>
          <cell r="F1390">
            <v>4.7</v>
          </cell>
          <cell r="G1390">
            <v>4.7</v>
          </cell>
          <cell r="I1390">
            <v>0</v>
          </cell>
          <cell r="AD1390">
            <v>4.2</v>
          </cell>
        </row>
        <row r="1391">
          <cell r="A1391" t="str">
            <v>M974</v>
          </cell>
          <cell r="B1391" t="str">
            <v>Tachão refletivo monodirecional</v>
          </cell>
          <cell r="C1391" t="str">
            <v>un</v>
          </cell>
          <cell r="D1391">
            <v>1</v>
          </cell>
          <cell r="E1391" t="str">
            <v>un</v>
          </cell>
          <cell r="F1391">
            <v>12.5</v>
          </cell>
          <cell r="G1391">
            <v>12.5</v>
          </cell>
          <cell r="I1391">
            <v>0</v>
          </cell>
          <cell r="AD1391">
            <v>11.5</v>
          </cell>
        </row>
        <row r="1392">
          <cell r="A1392" t="str">
            <v>M975</v>
          </cell>
          <cell r="B1392" t="str">
            <v>Tachão refletivo bidirecional</v>
          </cell>
          <cell r="C1392" t="str">
            <v>un</v>
          </cell>
          <cell r="D1392">
            <v>1</v>
          </cell>
          <cell r="E1392" t="str">
            <v>un</v>
          </cell>
          <cell r="F1392">
            <v>13.5</v>
          </cell>
          <cell r="G1392">
            <v>13.5</v>
          </cell>
          <cell r="I1392">
            <v>0</v>
          </cell>
          <cell r="AD1392">
            <v>12</v>
          </cell>
        </row>
        <row r="1393">
          <cell r="A1393" t="str">
            <v>M976</v>
          </cell>
          <cell r="B1393" t="str">
            <v>Baguete limitador de polietileno</v>
          </cell>
          <cell r="C1393" t="str">
            <v>m</v>
          </cell>
          <cell r="D1393">
            <v>1</v>
          </cell>
          <cell r="E1393" t="str">
            <v>m</v>
          </cell>
          <cell r="F1393">
            <v>1.1200000000000001</v>
          </cell>
          <cell r="G1393">
            <v>1.1200000000000001</v>
          </cell>
          <cell r="I1393">
            <v>0</v>
          </cell>
          <cell r="AD1393">
            <v>0.88</v>
          </cell>
        </row>
        <row r="1394">
          <cell r="A1394" t="str">
            <v>M977</v>
          </cell>
          <cell r="B1394" t="str">
            <v>Selante asfáltico polimerizado</v>
          </cell>
          <cell r="C1394" t="str">
            <v>l</v>
          </cell>
          <cell r="D1394">
            <v>1</v>
          </cell>
          <cell r="E1394" t="str">
            <v>l</v>
          </cell>
          <cell r="F1394">
            <v>1.53</v>
          </cell>
          <cell r="G1394">
            <v>1.53</v>
          </cell>
          <cell r="I1394">
            <v>0</v>
          </cell>
          <cell r="AD1394">
            <v>5.21</v>
          </cell>
        </row>
        <row r="1395">
          <cell r="A1395" t="str">
            <v>M980</v>
          </cell>
          <cell r="B1395" t="str">
            <v>Indenização de jazida</v>
          </cell>
          <cell r="C1395" t="str">
            <v>m3</v>
          </cell>
          <cell r="D1395">
            <v>1</v>
          </cell>
          <cell r="E1395" t="str">
            <v>m3</v>
          </cell>
          <cell r="F1395">
            <v>1.04</v>
          </cell>
          <cell r="G1395">
            <v>1.04</v>
          </cell>
          <cell r="I1395">
            <v>0</v>
          </cell>
          <cell r="AD1395">
            <v>1.04</v>
          </cell>
        </row>
        <row r="1396">
          <cell r="A1396" t="str">
            <v>M982</v>
          </cell>
          <cell r="B1396" t="str">
            <v>Isopor de 5cm de espessura</v>
          </cell>
          <cell r="C1396" t="str">
            <v>m2</v>
          </cell>
          <cell r="D1396">
            <v>1</v>
          </cell>
          <cell r="E1396" t="str">
            <v>m2</v>
          </cell>
          <cell r="F1396">
            <v>6.5</v>
          </cell>
          <cell r="G1396">
            <v>6.5</v>
          </cell>
          <cell r="I1396">
            <v>0</v>
          </cell>
          <cell r="AD1396">
            <v>6.5</v>
          </cell>
        </row>
        <row r="1397">
          <cell r="A1397" t="str">
            <v>M983</v>
          </cell>
          <cell r="B1397" t="str">
            <v>Disco diam. p/ máq. de disco 6kW</v>
          </cell>
          <cell r="C1397" t="str">
            <v>un</v>
          </cell>
          <cell r="D1397">
            <v>1</v>
          </cell>
          <cell r="E1397" t="str">
            <v>un</v>
          </cell>
          <cell r="F1397">
            <v>300</v>
          </cell>
          <cell r="G1397">
            <v>300</v>
          </cell>
          <cell r="I1397">
            <v>0</v>
          </cell>
          <cell r="AD1397">
            <v>300</v>
          </cell>
        </row>
        <row r="1398">
          <cell r="A1398" t="str">
            <v>M984</v>
          </cell>
          <cell r="B1398" t="str">
            <v>Chumbadores</v>
          </cell>
          <cell r="C1398" t="str">
            <v>pç</v>
          </cell>
          <cell r="D1398">
            <v>0.3</v>
          </cell>
          <cell r="E1398" t="str">
            <v>kg</v>
          </cell>
          <cell r="F1398">
            <v>2.2999999999999998</v>
          </cell>
          <cell r="G1398">
            <v>7.6666666666666661</v>
          </cell>
          <cell r="I1398">
            <v>0</v>
          </cell>
          <cell r="AD1398">
            <v>10.333299999999999</v>
          </cell>
        </row>
        <row r="1399">
          <cell r="A1399" t="str">
            <v>M985</v>
          </cell>
          <cell r="B1399" t="str">
            <v>Tubo plástico para purgadores</v>
          </cell>
          <cell r="C1399" t="str">
            <v>m</v>
          </cell>
          <cell r="D1399">
            <v>1</v>
          </cell>
          <cell r="E1399" t="str">
            <v>m</v>
          </cell>
          <cell r="F1399">
            <v>0.79</v>
          </cell>
          <cell r="G1399">
            <v>0.79</v>
          </cell>
          <cell r="I1399">
            <v>0</v>
          </cell>
          <cell r="AD1399">
            <v>0.73</v>
          </cell>
        </row>
        <row r="1400">
          <cell r="A1400" t="str">
            <v>M996</v>
          </cell>
          <cell r="B1400" t="str">
            <v>Material Demolido</v>
          </cell>
          <cell r="C1400" t="str">
            <v>t</v>
          </cell>
          <cell r="D1400">
            <v>1</v>
          </cell>
          <cell r="E1400" t="str">
            <v>t</v>
          </cell>
          <cell r="F1400">
            <v>0</v>
          </cell>
          <cell r="G1400">
            <v>0</v>
          </cell>
          <cell r="I1400">
            <v>0</v>
          </cell>
          <cell r="AD1400">
            <v>0</v>
          </cell>
        </row>
        <row r="1401">
          <cell r="A1401" t="str">
            <v>M997</v>
          </cell>
          <cell r="B1401" t="str">
            <v>Material Fresado</v>
          </cell>
          <cell r="C1401" t="str">
            <v>t</v>
          </cell>
          <cell r="D1401">
            <v>1</v>
          </cell>
          <cell r="E1401" t="str">
            <v>t</v>
          </cell>
          <cell r="F1401">
            <v>0</v>
          </cell>
          <cell r="G1401">
            <v>0</v>
          </cell>
          <cell r="I1401">
            <v>0</v>
          </cell>
          <cell r="AD1401">
            <v>0</v>
          </cell>
        </row>
        <row r="1402">
          <cell r="A1402" t="str">
            <v>M998</v>
          </cell>
          <cell r="B1402" t="str">
            <v>Madeira</v>
          </cell>
          <cell r="C1402" t="str">
            <v>t</v>
          </cell>
          <cell r="D1402">
            <v>1</v>
          </cell>
          <cell r="E1402" t="str">
            <v>t</v>
          </cell>
          <cell r="F1402">
            <v>0</v>
          </cell>
          <cell r="G1402">
            <v>0</v>
          </cell>
          <cell r="I1402">
            <v>0</v>
          </cell>
          <cell r="AD1402">
            <v>0</v>
          </cell>
        </row>
        <row r="1403">
          <cell r="A1403" t="str">
            <v>M999</v>
          </cell>
          <cell r="B1403" t="str">
            <v>Material retirado da pista</v>
          </cell>
          <cell r="C1403" t="str">
            <v>t</v>
          </cell>
          <cell r="D1403">
            <v>1</v>
          </cell>
          <cell r="E1403" t="str">
            <v>t</v>
          </cell>
          <cell r="F1403">
            <v>0</v>
          </cell>
          <cell r="G1403">
            <v>0</v>
          </cell>
          <cell r="I1403">
            <v>0</v>
          </cell>
          <cell r="AD1403">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_Projeto"/>
      <sheetName val="Orçamento_Executar"/>
      <sheetName val="Orçamento_Executar_2"/>
      <sheetName val="Orçamento_Executar_3"/>
      <sheetName val="Orçamento_Executar_3_Final"/>
      <sheetName val="A_Executar_com cimento 2%"/>
      <sheetName val="Transporte"/>
      <sheetName val="Plan2"/>
    </sheetNames>
    <sheetDataSet>
      <sheetData sheetId="0" refreshError="1">
        <row r="3">
          <cell r="B3" t="str">
            <v>Atividades Auxiliares ou Básica</v>
          </cell>
          <cell r="F3" t="str">
            <v>Und Com</v>
          </cell>
          <cell r="G3" t="str">
            <v>Und</v>
          </cell>
          <cell r="H3" t="str">
            <v>Und Com</v>
          </cell>
          <cell r="I3" t="str">
            <v>Und</v>
          </cell>
          <cell r="J3" t="str">
            <v>Und Com</v>
          </cell>
          <cell r="K3" t="str">
            <v>Und</v>
          </cell>
          <cell r="L3" t="str">
            <v>Und Com</v>
          </cell>
          <cell r="M3" t="str">
            <v>Und</v>
          </cell>
          <cell r="N3" t="str">
            <v>Und Com</v>
          </cell>
          <cell r="O3" t="str">
            <v>Und</v>
          </cell>
          <cell r="P3" t="str">
            <v>Und Com</v>
          </cell>
          <cell r="Q3" t="str">
            <v>Und</v>
          </cell>
          <cell r="R3" t="str">
            <v>Und Com</v>
          </cell>
          <cell r="S3" t="str">
            <v>Und</v>
          </cell>
          <cell r="T3" t="str">
            <v>Und Com</v>
          </cell>
          <cell r="U3" t="str">
            <v>Und</v>
          </cell>
          <cell r="V3" t="str">
            <v>Und Com</v>
          </cell>
          <cell r="W3" t="str">
            <v>Und</v>
          </cell>
          <cell r="X3" t="str">
            <v>Und Com</v>
          </cell>
          <cell r="Y3" t="str">
            <v>Und</v>
          </cell>
          <cell r="Z3" t="str">
            <v>Und Com</v>
          </cell>
          <cell r="AA3" t="str">
            <v>Und</v>
          </cell>
          <cell r="AB3" t="str">
            <v>Und Com</v>
          </cell>
          <cell r="AC3" t="str">
            <v>Und</v>
          </cell>
          <cell r="AD3" t="str">
            <v>Und Com</v>
          </cell>
          <cell r="AE3" t="str">
            <v>Und</v>
          </cell>
          <cell r="AF3" t="str">
            <v>Und Com</v>
          </cell>
        </row>
        <row r="4">
          <cell r="A4" t="str">
            <v>1 A 00 001 00</v>
          </cell>
          <cell r="B4" t="str">
            <v>Transporte local c/ basc. 5m3 rodov. não pav.</v>
          </cell>
          <cell r="E4" t="str">
            <v>tkm</v>
          </cell>
          <cell r="G4">
            <v>0.37</v>
          </cell>
          <cell r="M4">
            <v>0.4</v>
          </cell>
          <cell r="O4" t="str">
            <v>excluído</v>
          </cell>
        </row>
        <row r="5">
          <cell r="A5" t="str">
            <v>1 A 00 001 05</v>
          </cell>
          <cell r="B5" t="str">
            <v>Transp. local c/ basc. 10m3 rodov. não pav (const)</v>
          </cell>
          <cell r="E5" t="str">
            <v>tkm</v>
          </cell>
          <cell r="G5">
            <v>0.31</v>
          </cell>
          <cell r="M5">
            <v>0.35</v>
          </cell>
          <cell r="O5">
            <v>0.35</v>
          </cell>
        </row>
        <row r="6">
          <cell r="A6" t="str">
            <v>1 A 00 001 06</v>
          </cell>
          <cell r="B6" t="str">
            <v>Transp. local c/ basc. 10m3 rodov. não pav (consv)</v>
          </cell>
          <cell r="E6" t="str">
            <v>tkm</v>
          </cell>
          <cell r="G6">
            <v>0.38</v>
          </cell>
          <cell r="M6">
            <v>0.42</v>
          </cell>
          <cell r="O6">
            <v>0.42</v>
          </cell>
        </row>
        <row r="7">
          <cell r="A7" t="str">
            <v>1 A 00 001 07</v>
          </cell>
          <cell r="B7" t="str">
            <v>Transp. local c/ basc. 10m3 rodov. não pav (restr)</v>
          </cell>
          <cell r="E7" t="str">
            <v>tkm</v>
          </cell>
          <cell r="G7">
            <v>0.37</v>
          </cell>
          <cell r="M7">
            <v>0.4</v>
          </cell>
          <cell r="O7">
            <v>0.41</v>
          </cell>
        </row>
        <row r="8">
          <cell r="A8" t="str">
            <v>1 A 00 001 08</v>
          </cell>
          <cell r="B8" t="str">
            <v>Transporte local c/ basc. p/ rocha rodov. não pav.</v>
          </cell>
          <cell r="E8" t="str">
            <v>tkm</v>
          </cell>
          <cell r="G8">
            <v>0.43</v>
          </cell>
          <cell r="M8">
            <v>0.49</v>
          </cell>
          <cell r="O8">
            <v>0.49</v>
          </cell>
        </row>
        <row r="9">
          <cell r="A9" t="str">
            <v>1 A 00 001 40</v>
          </cell>
          <cell r="B9" t="str">
            <v>Transp. local c/ carroceria 15 t rodov. não pav.</v>
          </cell>
          <cell r="E9" t="str">
            <v>tkm</v>
          </cell>
          <cell r="G9">
            <v>0.4</v>
          </cell>
          <cell r="M9">
            <v>0.44</v>
          </cell>
          <cell r="O9">
            <v>0.45</v>
          </cell>
        </row>
        <row r="10">
          <cell r="A10" t="str">
            <v>1 A 00 001 41</v>
          </cell>
          <cell r="B10" t="str">
            <v>Transporte local c/ carroceria 4t rodov. não pav.</v>
          </cell>
          <cell r="E10" t="str">
            <v>tkm</v>
          </cell>
          <cell r="G10">
            <v>0.51</v>
          </cell>
          <cell r="M10">
            <v>0.57999999999999996</v>
          </cell>
          <cell r="O10">
            <v>0.57999999999999996</v>
          </cell>
        </row>
        <row r="11">
          <cell r="A11" t="str">
            <v>1 A 00 001 50</v>
          </cell>
          <cell r="B11" t="str">
            <v>Transporte local c/ betoneira rodov. não pav.</v>
          </cell>
          <cell r="E11" t="str">
            <v>tkm</v>
          </cell>
          <cell r="G11">
            <v>0.46</v>
          </cell>
          <cell r="M11">
            <v>0.54</v>
          </cell>
          <cell r="O11">
            <v>0.54</v>
          </cell>
        </row>
        <row r="12">
          <cell r="A12" t="str">
            <v>1 A 00 001 60</v>
          </cell>
          <cell r="B12" t="str">
            <v>Transp. local c/ carroc. c/ guind. rodov. não pav.</v>
          </cell>
          <cell r="E12" t="str">
            <v>tkm</v>
          </cell>
          <cell r="G12">
            <v>0.55000000000000004</v>
          </cell>
          <cell r="M12">
            <v>0.61</v>
          </cell>
          <cell r="O12">
            <v>0.61</v>
          </cell>
        </row>
        <row r="13">
          <cell r="A13" t="str">
            <v>1 A 00 001 90</v>
          </cell>
          <cell r="B13" t="str">
            <v>Transporte comercial c/ carroc. rodov. não pav.</v>
          </cell>
          <cell r="E13" t="str">
            <v>tkm</v>
          </cell>
          <cell r="G13">
            <v>0.24</v>
          </cell>
          <cell r="M13">
            <v>0.27</v>
          </cell>
          <cell r="O13">
            <v>0.27</v>
          </cell>
        </row>
        <row r="14">
          <cell r="A14" t="str">
            <v>1 A 00 002 00</v>
          </cell>
          <cell r="B14" t="str">
            <v>Transporte local c/ basc. 5m3 rodov. pav.</v>
          </cell>
          <cell r="E14" t="str">
            <v>tkm</v>
          </cell>
          <cell r="G14">
            <v>0.28999999999999998</v>
          </cell>
          <cell r="M14">
            <v>0.32</v>
          </cell>
          <cell r="O14">
            <v>0.32</v>
          </cell>
        </row>
        <row r="15">
          <cell r="A15" t="str">
            <v>1 A 00 002 03</v>
          </cell>
          <cell r="B15" t="str">
            <v>Transp. local material para remendos</v>
          </cell>
          <cell r="E15" t="str">
            <v>tkm</v>
          </cell>
          <cell r="G15">
            <v>0.56999999999999995</v>
          </cell>
          <cell r="M15">
            <v>0.66</v>
          </cell>
          <cell r="O15">
            <v>0.66</v>
          </cell>
        </row>
        <row r="16">
          <cell r="A16" t="str">
            <v>1 A 00 002 05</v>
          </cell>
          <cell r="B16" t="str">
            <v>Transp. local c/ basc. 10m3 rodov. pav. (const)</v>
          </cell>
          <cell r="E16" t="str">
            <v>tkm</v>
          </cell>
          <cell r="G16">
            <v>0.24</v>
          </cell>
          <cell r="M16">
            <v>0.27</v>
          </cell>
          <cell r="O16">
            <v>0.27</v>
          </cell>
        </row>
        <row r="17">
          <cell r="A17" t="str">
            <v>1 A 00 002 06</v>
          </cell>
          <cell r="B17" t="str">
            <v>Transp. local c/ basc. 10m3 rodov. pav. (consv)</v>
          </cell>
          <cell r="E17" t="str">
            <v>tkm</v>
          </cell>
          <cell r="G17">
            <v>0.28000000000000003</v>
          </cell>
          <cell r="M17">
            <v>0.31</v>
          </cell>
          <cell r="O17">
            <v>0.32</v>
          </cell>
        </row>
        <row r="18">
          <cell r="A18" t="str">
            <v>1 A 00 002 07</v>
          </cell>
          <cell r="B18" t="str">
            <v>Transp. local c/ basc. 10m3 rodov. pav. (restr)</v>
          </cell>
          <cell r="E18" t="str">
            <v>tkm</v>
          </cell>
          <cell r="G18">
            <v>0.27</v>
          </cell>
          <cell r="M18">
            <v>0.3</v>
          </cell>
          <cell r="O18">
            <v>0.31</v>
          </cell>
        </row>
        <row r="19">
          <cell r="A19" t="str">
            <v>1 A 00 002 08</v>
          </cell>
          <cell r="B19" t="str">
            <v>Transporte local c/ basc. p/ rocha rodov. pav.</v>
          </cell>
          <cell r="E19" t="str">
            <v>tkm</v>
          </cell>
          <cell r="G19">
            <v>0.32</v>
          </cell>
          <cell r="M19">
            <v>0.36</v>
          </cell>
          <cell r="O19">
            <v>0.37</v>
          </cell>
        </row>
        <row r="20">
          <cell r="A20" t="str">
            <v>1 A 00 002 40</v>
          </cell>
          <cell r="B20" t="str">
            <v>Transporte local c/ carroceria 15 t rodov. pav.</v>
          </cell>
          <cell r="E20" t="str">
            <v>tkm</v>
          </cell>
          <cell r="G20">
            <v>0.3</v>
          </cell>
          <cell r="M20">
            <v>0.33</v>
          </cell>
          <cell r="O20">
            <v>0.34</v>
          </cell>
        </row>
        <row r="21">
          <cell r="A21" t="str">
            <v>1 A 00 002 41</v>
          </cell>
          <cell r="B21" t="str">
            <v>Transporte local c/ carroceria 4t rodov. pav.</v>
          </cell>
          <cell r="E21" t="str">
            <v>tkm</v>
          </cell>
          <cell r="G21">
            <v>0.4</v>
          </cell>
          <cell r="M21">
            <v>0.45</v>
          </cell>
          <cell r="O21">
            <v>0.45</v>
          </cell>
        </row>
        <row r="22">
          <cell r="A22" t="str">
            <v>1 A 00 002 50</v>
          </cell>
          <cell r="B22" t="str">
            <v>Transporte local c/ betoneira rodov. pav.</v>
          </cell>
          <cell r="E22" t="str">
            <v>tkm</v>
          </cell>
          <cell r="G22">
            <v>0.34</v>
          </cell>
          <cell r="M22">
            <v>0.4</v>
          </cell>
          <cell r="O22">
            <v>0.4</v>
          </cell>
        </row>
        <row r="23">
          <cell r="A23" t="str">
            <v>1 A 00 002 60</v>
          </cell>
          <cell r="B23" t="str">
            <v>Transp. local c/ carroceria c/ guind. rodov. pav.</v>
          </cell>
          <cell r="E23" t="str">
            <v>tkm</v>
          </cell>
          <cell r="G23">
            <v>0.49</v>
          </cell>
          <cell r="M23">
            <v>0.55000000000000004</v>
          </cell>
          <cell r="O23">
            <v>0.55000000000000004</v>
          </cell>
        </row>
        <row r="24">
          <cell r="A24" t="str">
            <v>1 A 00 002 90</v>
          </cell>
          <cell r="B24" t="str">
            <v>Transporte comercial c/ carroceria rodov. pav.</v>
          </cell>
          <cell r="E24" t="str">
            <v>tkm</v>
          </cell>
          <cell r="G24">
            <v>0.16</v>
          </cell>
          <cell r="M24">
            <v>0.18</v>
          </cell>
          <cell r="O24">
            <v>0.18</v>
          </cell>
        </row>
        <row r="25">
          <cell r="A25" t="str">
            <v>1 A 00 102 00</v>
          </cell>
          <cell r="B25" t="str">
            <v>Transporte local de material betuminoso</v>
          </cell>
          <cell r="E25" t="str">
            <v>tkm</v>
          </cell>
          <cell r="G25">
            <v>0.65</v>
          </cell>
          <cell r="M25">
            <v>0.73</v>
          </cell>
          <cell r="O25">
            <v>0.73</v>
          </cell>
        </row>
        <row r="26">
          <cell r="A26" t="str">
            <v>1 A 00 112 90</v>
          </cell>
          <cell r="B26" t="str">
            <v>Transporte comercial material betuminoso a quente</v>
          </cell>
          <cell r="E26" t="str">
            <v>tkm</v>
          </cell>
          <cell r="G26">
            <v>0</v>
          </cell>
          <cell r="M26">
            <v>0</v>
          </cell>
          <cell r="O26">
            <v>0</v>
          </cell>
        </row>
        <row r="27">
          <cell r="A27" t="str">
            <v>1 A 00 112 91</v>
          </cell>
          <cell r="B27" t="str">
            <v>Transporte comercial material betuminoso a frio</v>
          </cell>
          <cell r="E27" t="str">
            <v>tkm</v>
          </cell>
          <cell r="G27">
            <v>0</v>
          </cell>
          <cell r="M27">
            <v>0</v>
          </cell>
          <cell r="O27">
            <v>0</v>
          </cell>
        </row>
        <row r="28">
          <cell r="A28" t="str">
            <v>1 A 00 201 70</v>
          </cell>
          <cell r="B28" t="str">
            <v>Transp. local água c/ cam. tanque rodov. não pav.</v>
          </cell>
          <cell r="E28" t="str">
            <v>tkm</v>
          </cell>
          <cell r="G28">
            <v>0.44</v>
          </cell>
          <cell r="M28">
            <v>0.49</v>
          </cell>
          <cell r="O28">
            <v>0.5</v>
          </cell>
        </row>
        <row r="29">
          <cell r="A29" t="str">
            <v>1 A 00 202 70</v>
          </cell>
          <cell r="B29" t="str">
            <v>Transp. local de água c/ cam. tanque rodov. pav.</v>
          </cell>
          <cell r="E29" t="str">
            <v>tkm</v>
          </cell>
          <cell r="G29">
            <v>0.33</v>
          </cell>
          <cell r="M29">
            <v>0.37</v>
          </cell>
          <cell r="O29">
            <v>0.37</v>
          </cell>
        </row>
        <row r="30">
          <cell r="A30" t="str">
            <v>1 A 00 301 00</v>
          </cell>
          <cell r="B30" t="str">
            <v>Fornecimento de Aço CA-25</v>
          </cell>
          <cell r="E30" t="str">
            <v>kg</v>
          </cell>
          <cell r="G30">
            <v>1.81</v>
          </cell>
          <cell r="M30">
            <v>2.12</v>
          </cell>
          <cell r="O30">
            <v>2.12</v>
          </cell>
        </row>
        <row r="31">
          <cell r="A31" t="str">
            <v>1 A 00 302 00</v>
          </cell>
          <cell r="B31" t="str">
            <v>Fornecimento de Aço CA-50</v>
          </cell>
          <cell r="E31" t="str">
            <v>kg</v>
          </cell>
          <cell r="G31">
            <v>1.81</v>
          </cell>
          <cell r="M31">
            <v>1.95</v>
          </cell>
          <cell r="O31">
            <v>2.09</v>
          </cell>
        </row>
        <row r="32">
          <cell r="A32" t="str">
            <v>1 A 00 303 00</v>
          </cell>
          <cell r="B32" t="str">
            <v>Fornecimento de Aço CA-60</v>
          </cell>
          <cell r="E32" t="str">
            <v>kg</v>
          </cell>
          <cell r="G32">
            <v>2.12</v>
          </cell>
          <cell r="M32">
            <v>2.09</v>
          </cell>
          <cell r="O32">
            <v>2.2599999999999998</v>
          </cell>
        </row>
        <row r="33">
          <cell r="A33" t="str">
            <v>1 A 00 717 00</v>
          </cell>
          <cell r="B33" t="str">
            <v>Brita Comercial</v>
          </cell>
          <cell r="E33" t="str">
            <v>m3</v>
          </cell>
          <cell r="G33">
            <v>22</v>
          </cell>
          <cell r="M33">
            <v>20</v>
          </cell>
          <cell r="O33">
            <v>20</v>
          </cell>
        </row>
        <row r="34">
          <cell r="A34" t="str">
            <v>1 A 00 961 00</v>
          </cell>
          <cell r="B34" t="str">
            <v>Peças de Desgaste do Britador 30m3/h</v>
          </cell>
          <cell r="E34" t="str">
            <v>cjh</v>
          </cell>
          <cell r="G34">
            <v>19.920000000000002</v>
          </cell>
          <cell r="M34">
            <v>23.36</v>
          </cell>
          <cell r="O34">
            <v>23.36</v>
          </cell>
        </row>
        <row r="35">
          <cell r="A35" t="str">
            <v>1 A 00 962 00</v>
          </cell>
          <cell r="B35" t="str">
            <v>Peças de Desgaste do Britador 9 a 20m3/h</v>
          </cell>
          <cell r="E35" t="str">
            <v>cjh</v>
          </cell>
          <cell r="G35">
            <v>9.06</v>
          </cell>
          <cell r="M35">
            <v>13.31</v>
          </cell>
          <cell r="O35">
            <v>13.31</v>
          </cell>
        </row>
        <row r="36">
          <cell r="A36" t="str">
            <v>1 A 00 963 00</v>
          </cell>
          <cell r="B36" t="str">
            <v>Peças de Desgaste do Britador 80m3/h</v>
          </cell>
          <cell r="E36" t="str">
            <v>cjh</v>
          </cell>
          <cell r="G36">
            <v>61.37</v>
          </cell>
          <cell r="M36">
            <v>61.37</v>
          </cell>
          <cell r="O36">
            <v>61.37</v>
          </cell>
        </row>
        <row r="37">
          <cell r="A37" t="str">
            <v>1 A 00 964 00</v>
          </cell>
          <cell r="B37" t="str">
            <v>Peças de desgaste britador prod. de rachão</v>
          </cell>
          <cell r="E37" t="str">
            <v>cjh</v>
          </cell>
          <cell r="G37">
            <v>18.07</v>
          </cell>
          <cell r="M37">
            <v>18.07</v>
          </cell>
          <cell r="O37">
            <v>18.07</v>
          </cell>
        </row>
        <row r="38">
          <cell r="A38" t="str">
            <v>1 A 01 100 01</v>
          </cell>
          <cell r="B38" t="str">
            <v>Limpeza camada vegetal em jazida (const e restr.)</v>
          </cell>
          <cell r="E38" t="str">
            <v>m2</v>
          </cell>
          <cell r="G38">
            <v>0.2</v>
          </cell>
          <cell r="M38">
            <v>0.2</v>
          </cell>
          <cell r="O38">
            <v>0.23</v>
          </cell>
        </row>
        <row r="39">
          <cell r="A39" t="str">
            <v>1 A 01 100 02</v>
          </cell>
          <cell r="B39" t="str">
            <v>Limpeza de camada vegetal em jazida (consv)</v>
          </cell>
          <cell r="E39" t="str">
            <v>m2</v>
          </cell>
          <cell r="G39">
            <v>0.48</v>
          </cell>
          <cell r="M39">
            <v>0.48</v>
          </cell>
          <cell r="O39">
            <v>0.48</v>
          </cell>
        </row>
        <row r="40">
          <cell r="A40" t="str">
            <v>1 A 01 105 01</v>
          </cell>
          <cell r="B40" t="str">
            <v>Expurgo de jazida (const e restr)</v>
          </cell>
          <cell r="E40" t="str">
            <v>m3</v>
          </cell>
          <cell r="G40">
            <v>1.06</v>
          </cell>
          <cell r="M40">
            <v>1.0900000000000001</v>
          </cell>
          <cell r="O40">
            <v>1.22</v>
          </cell>
        </row>
        <row r="41">
          <cell r="A41" t="str">
            <v>1 A 01 105 02</v>
          </cell>
          <cell r="B41" t="str">
            <v>Expurgo de jazida (consv)</v>
          </cell>
          <cell r="E41" t="str">
            <v>m3</v>
          </cell>
          <cell r="G41">
            <v>2.61</v>
          </cell>
          <cell r="M41">
            <v>2.62</v>
          </cell>
          <cell r="O41">
            <v>2.62</v>
          </cell>
        </row>
        <row r="42">
          <cell r="A42" t="str">
            <v>1 A 01 111 00</v>
          </cell>
          <cell r="B42" t="str">
            <v>Material de base (consv)</v>
          </cell>
          <cell r="E42" t="str">
            <v>m3</v>
          </cell>
          <cell r="G42">
            <v>0</v>
          </cell>
          <cell r="M42">
            <v>0</v>
          </cell>
          <cell r="O42">
            <v>0</v>
          </cell>
        </row>
        <row r="43">
          <cell r="A43" t="str">
            <v>1 A 01 111 01</v>
          </cell>
          <cell r="B43" t="str">
            <v>Esc. e carga material de jazida (consv)</v>
          </cell>
          <cell r="E43" t="str">
            <v>m3</v>
          </cell>
          <cell r="G43">
            <v>4.9000000000000004</v>
          </cell>
          <cell r="M43">
            <v>5.07</v>
          </cell>
          <cell r="O43">
            <v>5.13</v>
          </cell>
        </row>
        <row r="44">
          <cell r="A44" t="str">
            <v>1 A 01 120 01</v>
          </cell>
          <cell r="B44" t="str">
            <v>Escav. e carga de mater. de jazida(const e restr)</v>
          </cell>
          <cell r="E44" t="str">
            <v>m3</v>
          </cell>
          <cell r="G44">
            <v>2.5499999999999998</v>
          </cell>
          <cell r="M44">
            <v>2.65</v>
          </cell>
          <cell r="O44">
            <v>2.83</v>
          </cell>
        </row>
        <row r="45">
          <cell r="A45" t="str">
            <v>1 A 01 150 01</v>
          </cell>
          <cell r="B45" t="str">
            <v>Rocha p/ britagem c/ perfur. sobre esteira</v>
          </cell>
          <cell r="E45" t="str">
            <v>m3</v>
          </cell>
          <cell r="G45">
            <v>15.26</v>
          </cell>
          <cell r="M45">
            <v>16.68</v>
          </cell>
          <cell r="O45">
            <v>17.23</v>
          </cell>
        </row>
        <row r="46">
          <cell r="A46" t="str">
            <v>1 A 01 150 02</v>
          </cell>
          <cell r="B46" t="str">
            <v>Rocha p/ britagem com perfuratriz manual</v>
          </cell>
          <cell r="E46" t="str">
            <v>m3</v>
          </cell>
          <cell r="G46">
            <v>16.8</v>
          </cell>
          <cell r="M46">
            <v>18.809999999999999</v>
          </cell>
          <cell r="O46">
            <v>19.3</v>
          </cell>
        </row>
        <row r="47">
          <cell r="A47" t="str">
            <v>1 A 01 155 01</v>
          </cell>
          <cell r="B47" t="str">
            <v>Rachão e pedra-de-mão produzidos-(const e rest)</v>
          </cell>
          <cell r="E47" t="str">
            <v>m3</v>
          </cell>
          <cell r="G47">
            <v>12.02</v>
          </cell>
          <cell r="M47">
            <v>13.41</v>
          </cell>
          <cell r="O47">
            <v>13.77</v>
          </cell>
        </row>
        <row r="48">
          <cell r="A48" t="str">
            <v>1 A 01 170 01</v>
          </cell>
          <cell r="B48" t="str">
            <v>Areia extraída com equipamento tipo "drag-line"</v>
          </cell>
          <cell r="E48" t="str">
            <v>m3</v>
          </cell>
          <cell r="G48">
            <v>3.92</v>
          </cell>
          <cell r="M48">
            <v>4.1900000000000004</v>
          </cell>
          <cell r="O48">
            <v>4.51</v>
          </cell>
        </row>
        <row r="49">
          <cell r="A49" t="str">
            <v>1 A 01 170 02</v>
          </cell>
          <cell r="B49" t="str">
            <v>Areia extraída com trator e carregadeira</v>
          </cell>
          <cell r="E49" t="str">
            <v>m3</v>
          </cell>
          <cell r="G49">
            <v>3.56</v>
          </cell>
          <cell r="M49">
            <v>3.69</v>
          </cell>
          <cell r="O49">
            <v>3.72</v>
          </cell>
        </row>
        <row r="50">
          <cell r="A50" t="str">
            <v>1 A 01 170 03</v>
          </cell>
          <cell r="B50" t="str">
            <v>Areia extraída com draga de sucção (tipo bomba)</v>
          </cell>
          <cell r="E50" t="str">
            <v>m3</v>
          </cell>
          <cell r="G50">
            <v>9.58</v>
          </cell>
          <cell r="M50">
            <v>10.47</v>
          </cell>
          <cell r="O50">
            <v>10.49</v>
          </cell>
        </row>
        <row r="51">
          <cell r="A51" t="str">
            <v>1 A 01 200 01</v>
          </cell>
          <cell r="B51" t="str">
            <v>Brita produzida em central de britagem de 80 m3/h</v>
          </cell>
          <cell r="E51" t="str">
            <v>m3</v>
          </cell>
          <cell r="G51">
            <v>14.1</v>
          </cell>
          <cell r="M51">
            <v>15.94</v>
          </cell>
          <cell r="O51">
            <v>16.3</v>
          </cell>
        </row>
        <row r="52">
          <cell r="A52" t="str">
            <v>1 A 01 200 02</v>
          </cell>
          <cell r="B52" t="str">
            <v>Brita produzida em central de britagem de 30 m3/h</v>
          </cell>
          <cell r="E52" t="str">
            <v>m3</v>
          </cell>
          <cell r="G52">
            <v>17.8</v>
          </cell>
          <cell r="M52">
            <v>21.03</v>
          </cell>
          <cell r="O52">
            <v>21.32</v>
          </cell>
        </row>
        <row r="53">
          <cell r="A53" t="str">
            <v>1 A 01 200 04</v>
          </cell>
          <cell r="B53" t="str">
            <v>Pedra de mão produzida manualmente (consv)</v>
          </cell>
          <cell r="E53" t="str">
            <v>m3</v>
          </cell>
          <cell r="G53">
            <v>20.59</v>
          </cell>
          <cell r="M53">
            <v>23.94</v>
          </cell>
          <cell r="O53">
            <v>24.22</v>
          </cell>
        </row>
        <row r="54">
          <cell r="A54" t="str">
            <v>1 A 01 390 02</v>
          </cell>
          <cell r="B54" t="str">
            <v>Usinagem de CBUQ (capa de rolamento)</v>
          </cell>
          <cell r="E54" t="str">
            <v>t</v>
          </cell>
          <cell r="G54">
            <v>19.04</v>
          </cell>
          <cell r="M54">
            <v>20.76</v>
          </cell>
          <cell r="O54">
            <v>21.02</v>
          </cell>
        </row>
        <row r="55">
          <cell r="A55" t="str">
            <v>1 A 01 390 03</v>
          </cell>
          <cell r="B55" t="str">
            <v>Usinagem de CBUQ (binder)</v>
          </cell>
          <cell r="E55" t="str">
            <v>t</v>
          </cell>
          <cell r="G55">
            <v>18.579999999999998</v>
          </cell>
          <cell r="M55">
            <v>20.350000000000001</v>
          </cell>
          <cell r="O55">
            <v>20.61</v>
          </cell>
        </row>
        <row r="56">
          <cell r="A56" t="str">
            <v>1 A 01 391 02</v>
          </cell>
          <cell r="B56" t="str">
            <v>Usinagem de areia-asfalto</v>
          </cell>
          <cell r="E56" t="str">
            <v>t</v>
          </cell>
          <cell r="G56">
            <v>21.97</v>
          </cell>
          <cell r="M56">
            <v>23.45</v>
          </cell>
          <cell r="O56">
            <v>23.73</v>
          </cell>
        </row>
        <row r="57">
          <cell r="A57" t="str">
            <v>1 A 01 395 01</v>
          </cell>
          <cell r="B57" t="str">
            <v>Usinagem de brita graduada</v>
          </cell>
          <cell r="E57" t="str">
            <v>m3</v>
          </cell>
          <cell r="G57">
            <v>24.25</v>
          </cell>
          <cell r="M57">
            <v>27.43</v>
          </cell>
          <cell r="O57">
            <v>28.11</v>
          </cell>
        </row>
        <row r="58">
          <cell r="A58" t="str">
            <v>1 A 01 395 02</v>
          </cell>
          <cell r="B58" t="str">
            <v>Usinagem de solo-brita</v>
          </cell>
          <cell r="E58" t="str">
            <v>m3</v>
          </cell>
          <cell r="G58">
            <v>13.49</v>
          </cell>
          <cell r="M58">
            <v>15</v>
          </cell>
          <cell r="O58">
            <v>15.54</v>
          </cell>
        </row>
        <row r="59">
          <cell r="A59" t="str">
            <v>1 A 01 396 01</v>
          </cell>
          <cell r="B59" t="str">
            <v>Usinagem de solo-cimento</v>
          </cell>
          <cell r="E59" t="str">
            <v>m3</v>
          </cell>
          <cell r="G59">
            <v>67.97</v>
          </cell>
          <cell r="M59">
            <v>72.2</v>
          </cell>
          <cell r="O59">
            <v>74.66</v>
          </cell>
        </row>
        <row r="60">
          <cell r="A60" t="str">
            <v>1 A 01 396 02</v>
          </cell>
          <cell r="B60" t="str">
            <v>Usinagem de solo melhorado com cimento.</v>
          </cell>
          <cell r="E60" t="str">
            <v>m3</v>
          </cell>
          <cell r="G60">
            <v>36.35</v>
          </cell>
          <cell r="M60">
            <v>38.630000000000003</v>
          </cell>
          <cell r="O60">
            <v>40.020000000000003</v>
          </cell>
        </row>
        <row r="61">
          <cell r="A61" t="str">
            <v>1 A 01 397 02</v>
          </cell>
          <cell r="B61" t="str">
            <v>Usinagem de P.M.F.</v>
          </cell>
          <cell r="E61" t="str">
            <v>m3</v>
          </cell>
          <cell r="G61">
            <v>24.02</v>
          </cell>
          <cell r="M61">
            <v>27.22</v>
          </cell>
          <cell r="O61">
            <v>27.83</v>
          </cell>
        </row>
        <row r="62">
          <cell r="A62" t="str">
            <v>1 A 01 398 02</v>
          </cell>
          <cell r="B62" t="str">
            <v>Usinagem de CBUQ p/ reciclagem em usina fixa.</v>
          </cell>
          <cell r="E62" t="str">
            <v>t</v>
          </cell>
          <cell r="G62">
            <v>15.86</v>
          </cell>
          <cell r="M62">
            <v>17.32</v>
          </cell>
          <cell r="O62">
            <v>17.48</v>
          </cell>
        </row>
        <row r="63">
          <cell r="A63" t="str">
            <v>1 A 01 401 01</v>
          </cell>
          <cell r="B63" t="str">
            <v>Fôrma comum de madeira</v>
          </cell>
          <cell r="E63" t="str">
            <v>m2</v>
          </cell>
          <cell r="G63">
            <v>20.76</v>
          </cell>
          <cell r="M63">
            <v>22.97</v>
          </cell>
          <cell r="O63">
            <v>23.01</v>
          </cell>
        </row>
        <row r="64">
          <cell r="A64" t="str">
            <v>1 A 01 402 01</v>
          </cell>
          <cell r="B64" t="str">
            <v>Fôrma de placa compensada resinada</v>
          </cell>
          <cell r="E64" t="str">
            <v>m2</v>
          </cell>
          <cell r="G64">
            <v>16.52</v>
          </cell>
          <cell r="M64">
            <v>18.23</v>
          </cell>
          <cell r="O64">
            <v>18.27</v>
          </cell>
        </row>
        <row r="65">
          <cell r="A65" t="str">
            <v>1 A 01 403 01</v>
          </cell>
          <cell r="B65" t="str">
            <v>Fôrma de placa compensada plastificada</v>
          </cell>
          <cell r="E65" t="str">
            <v>m2</v>
          </cell>
          <cell r="G65">
            <v>18.47</v>
          </cell>
          <cell r="M65">
            <v>20.190000000000001</v>
          </cell>
          <cell r="O65">
            <v>20.22</v>
          </cell>
        </row>
        <row r="66">
          <cell r="A66" t="str">
            <v>1 A 01 404 01</v>
          </cell>
          <cell r="B66" t="str">
            <v>Fôrma para tubulão</v>
          </cell>
          <cell r="E66" t="str">
            <v>m2</v>
          </cell>
          <cell r="G66">
            <v>10.78</v>
          </cell>
          <cell r="M66">
            <v>12.33</v>
          </cell>
          <cell r="O66">
            <v>12.33</v>
          </cell>
        </row>
        <row r="67">
          <cell r="A67" t="str">
            <v>1 A 01 407 01</v>
          </cell>
          <cell r="B67" t="str">
            <v>Confecção e lançam. de concreto magro em betoneira</v>
          </cell>
          <cell r="E67" t="str">
            <v>m3</v>
          </cell>
          <cell r="G67">
            <v>119.39</v>
          </cell>
          <cell r="M67">
            <v>131.79</v>
          </cell>
          <cell r="O67">
            <v>134.68</v>
          </cell>
        </row>
        <row r="68">
          <cell r="A68" t="str">
            <v>1 A 01 408 01</v>
          </cell>
          <cell r="B68" t="str">
            <v>Concreto fck=8MPa contr raz uso geral conf e lanç</v>
          </cell>
          <cell r="E68" t="str">
            <v>m3</v>
          </cell>
          <cell r="G68">
            <v>143.19</v>
          </cell>
          <cell r="M68">
            <v>157.05000000000001</v>
          </cell>
          <cell r="O68">
            <v>160.74</v>
          </cell>
        </row>
        <row r="69">
          <cell r="A69" t="str">
            <v>1 A 01 410 01</v>
          </cell>
          <cell r="B69" t="str">
            <v>Concreto fck=10MPa contr raz uso geral conf e lanç</v>
          </cell>
          <cell r="E69" t="str">
            <v>m3</v>
          </cell>
          <cell r="G69">
            <v>151.36000000000001</v>
          </cell>
          <cell r="M69">
            <v>165.73</v>
          </cell>
          <cell r="O69">
            <v>169.68</v>
          </cell>
        </row>
        <row r="70">
          <cell r="A70" t="str">
            <v>1 A 01 412 01</v>
          </cell>
          <cell r="B70" t="str">
            <v>Concreto fck=12MPa contr raz uso geral conf e lanç</v>
          </cell>
          <cell r="E70" t="str">
            <v>m3</v>
          </cell>
          <cell r="G70">
            <v>159.88999999999999</v>
          </cell>
          <cell r="M70">
            <v>174.78</v>
          </cell>
          <cell r="O70">
            <v>179.02</v>
          </cell>
        </row>
        <row r="71">
          <cell r="A71" t="str">
            <v>1 A 01 415 01</v>
          </cell>
          <cell r="B71" t="str">
            <v>Concr estr fck=15MPa contr raz uso ger conf e lanç</v>
          </cell>
          <cell r="E71" t="str">
            <v>m3</v>
          </cell>
          <cell r="G71">
            <v>169.13</v>
          </cell>
          <cell r="M71">
            <v>184.58</v>
          </cell>
          <cell r="O71">
            <v>189.13</v>
          </cell>
        </row>
        <row r="72">
          <cell r="A72" t="str">
            <v>1 A 01 418 01</v>
          </cell>
          <cell r="B72" t="str">
            <v>Concr estr fck=18MPa contr raz uso ger conf e lanç</v>
          </cell>
          <cell r="E72" t="str">
            <v>m3</v>
          </cell>
          <cell r="G72">
            <v>178.01</v>
          </cell>
          <cell r="M72">
            <v>194.01</v>
          </cell>
          <cell r="O72">
            <v>198.85</v>
          </cell>
        </row>
        <row r="73">
          <cell r="A73" t="str">
            <v>1 A 01 422 01</v>
          </cell>
          <cell r="B73" t="str">
            <v>Concr estr fck=22MPa contr raz uso ger conf e lanç</v>
          </cell>
          <cell r="E73" t="str">
            <v>m3</v>
          </cell>
          <cell r="G73">
            <v>194</v>
          </cell>
          <cell r="M73">
            <v>210.98</v>
          </cell>
          <cell r="O73">
            <v>216.35</v>
          </cell>
        </row>
        <row r="74">
          <cell r="A74" t="str">
            <v>1 A 01 423 00</v>
          </cell>
          <cell r="B74" t="str">
            <v>Concreto fck=18MPa para pré-moldados (tubos)</v>
          </cell>
          <cell r="E74" t="str">
            <v>m3</v>
          </cell>
          <cell r="G74">
            <v>171.87</v>
          </cell>
          <cell r="M74">
            <v>187.38</v>
          </cell>
          <cell r="O74">
            <v>192.05</v>
          </cell>
        </row>
        <row r="75">
          <cell r="A75" t="str">
            <v>1 A 01 424 00</v>
          </cell>
          <cell r="B75" t="str">
            <v>Concreto poroso para pré-moldados (tubos)</v>
          </cell>
          <cell r="E75" t="str">
            <v>m3</v>
          </cell>
          <cell r="G75">
            <v>174.93</v>
          </cell>
          <cell r="M75">
            <v>190.91</v>
          </cell>
          <cell r="O75">
            <v>195.59</v>
          </cell>
        </row>
        <row r="76">
          <cell r="A76" t="str">
            <v>1 A 01 450 01</v>
          </cell>
          <cell r="B76" t="str">
            <v>Escoramento de bueiros celulares</v>
          </cell>
          <cell r="E76" t="str">
            <v>m3</v>
          </cell>
          <cell r="G76">
            <v>19.52</v>
          </cell>
          <cell r="M76">
            <v>22.81</v>
          </cell>
          <cell r="O76">
            <v>22.81</v>
          </cell>
        </row>
        <row r="77">
          <cell r="A77" t="str">
            <v>1 A 01 512 10</v>
          </cell>
          <cell r="B77" t="str">
            <v>Concreto ciclópico fck=12 MPa</v>
          </cell>
          <cell r="E77" t="str">
            <v>m3</v>
          </cell>
          <cell r="G77">
            <v>120.72</v>
          </cell>
          <cell r="M77">
            <v>132.54</v>
          </cell>
          <cell r="O77">
            <v>135.63</v>
          </cell>
        </row>
        <row r="78">
          <cell r="A78" t="str">
            <v>1 A 01 515 10</v>
          </cell>
          <cell r="B78" t="str">
            <v>Concreto ciclópico fck=15 MPa</v>
          </cell>
          <cell r="E78" t="str">
            <v>m3</v>
          </cell>
          <cell r="G78">
            <v>127.18</v>
          </cell>
          <cell r="M78">
            <v>139.41</v>
          </cell>
          <cell r="O78">
            <v>142.71</v>
          </cell>
        </row>
        <row r="79">
          <cell r="A79" t="str">
            <v>1 A 01 580 01</v>
          </cell>
          <cell r="B79" t="str">
            <v>Fornecimento, preparo e colocação formas aço CA 60</v>
          </cell>
          <cell r="E79" t="str">
            <v>kg</v>
          </cell>
          <cell r="G79">
            <v>3.43</v>
          </cell>
          <cell r="M79">
            <v>3.62</v>
          </cell>
          <cell r="O79">
            <v>3.8</v>
          </cell>
        </row>
        <row r="80">
          <cell r="A80" t="str">
            <v>1 A 01 580 02</v>
          </cell>
          <cell r="B80" t="str">
            <v>Fornecimento, preparo e colocação formas aço CA 50</v>
          </cell>
          <cell r="E80" t="str">
            <v>kg</v>
          </cell>
          <cell r="G80">
            <v>3.09</v>
          </cell>
          <cell r="M80">
            <v>3.46</v>
          </cell>
          <cell r="O80">
            <v>3.62</v>
          </cell>
        </row>
        <row r="81">
          <cell r="A81" t="str">
            <v>1 A 01 580 03</v>
          </cell>
          <cell r="B81" t="str">
            <v>Fornecimento, preparo e colocação formas aço CA 25</v>
          </cell>
          <cell r="E81" t="str">
            <v>kg</v>
          </cell>
          <cell r="G81">
            <v>3.09</v>
          </cell>
          <cell r="M81">
            <v>3.65</v>
          </cell>
          <cell r="O81">
            <v>3.65</v>
          </cell>
        </row>
        <row r="82">
          <cell r="A82" t="str">
            <v>1 A 01 603 01</v>
          </cell>
          <cell r="B82" t="str">
            <v>Argamassa cimento-areia 1:3</v>
          </cell>
          <cell r="E82" t="str">
            <v>m3</v>
          </cell>
          <cell r="G82">
            <v>195.66</v>
          </cell>
          <cell r="M82">
            <v>211.5</v>
          </cell>
          <cell r="O82">
            <v>217.24</v>
          </cell>
        </row>
        <row r="83">
          <cell r="A83" t="str">
            <v>1 A 01 604 01</v>
          </cell>
          <cell r="B83" t="str">
            <v>Argamassa cimento-areia 1:4</v>
          </cell>
          <cell r="E83" t="str">
            <v>m3</v>
          </cell>
          <cell r="G83">
            <v>160.26</v>
          </cell>
          <cell r="M83">
            <v>173.92</v>
          </cell>
          <cell r="O83">
            <v>178.49</v>
          </cell>
        </row>
        <row r="84">
          <cell r="A84" t="str">
            <v>1 A 01 606 01</v>
          </cell>
          <cell r="B84" t="str">
            <v>Argamassa cimento-areia 1:6</v>
          </cell>
          <cell r="E84" t="str">
            <v>m3</v>
          </cell>
          <cell r="G84">
            <v>133.6</v>
          </cell>
          <cell r="M84">
            <v>145.63</v>
          </cell>
          <cell r="O84">
            <v>149.31</v>
          </cell>
        </row>
        <row r="85">
          <cell r="A85" t="str">
            <v>1 A 01 620 01</v>
          </cell>
          <cell r="B85" t="str">
            <v>Argamassa cimento-solo 1:10</v>
          </cell>
          <cell r="E85" t="str">
            <v>m3</v>
          </cell>
          <cell r="G85">
            <v>82.23</v>
          </cell>
          <cell r="M85">
            <v>90.97</v>
          </cell>
          <cell r="O85">
            <v>92.93</v>
          </cell>
        </row>
        <row r="86">
          <cell r="A86" t="str">
            <v>1 A 01 653 00</v>
          </cell>
          <cell r="B86" t="str">
            <v>Usinagem para sub-base de concreto rolado</v>
          </cell>
          <cell r="E86" t="str">
            <v>m3</v>
          </cell>
          <cell r="G86">
            <v>52.54</v>
          </cell>
          <cell r="M86">
            <v>77.67</v>
          </cell>
          <cell r="O86">
            <v>78.349999999999994</v>
          </cell>
        </row>
        <row r="87">
          <cell r="A87" t="str">
            <v>1 A 01 654 00</v>
          </cell>
          <cell r="B87" t="str">
            <v>Usinagem p/ sub-base de concr. de cimento portland</v>
          </cell>
          <cell r="E87" t="str">
            <v>m3</v>
          </cell>
          <cell r="G87">
            <v>71.38</v>
          </cell>
          <cell r="M87">
            <v>79.010000000000005</v>
          </cell>
          <cell r="O87">
            <v>80.790000000000006</v>
          </cell>
        </row>
        <row r="88">
          <cell r="A88" t="str">
            <v>1 A 01 656 00</v>
          </cell>
          <cell r="B88" t="str">
            <v>Usinagem p/ conc. de cim. portland c/ forma desliz</v>
          </cell>
          <cell r="E88" t="str">
            <v>m3</v>
          </cell>
          <cell r="G88">
            <v>117.34</v>
          </cell>
          <cell r="M88">
            <v>197.42</v>
          </cell>
          <cell r="O88">
            <v>198.02</v>
          </cell>
        </row>
        <row r="89">
          <cell r="A89" t="str">
            <v>1 A 01 657 00</v>
          </cell>
          <cell r="B89" t="str">
            <v>Usinagem p/ conc.cim. portland c/ equip. peq. por.</v>
          </cell>
          <cell r="E89" t="str">
            <v>m3</v>
          </cell>
          <cell r="G89">
            <v>184.24</v>
          </cell>
          <cell r="M89">
            <v>199.04</v>
          </cell>
          <cell r="O89">
            <v>204.65</v>
          </cell>
        </row>
        <row r="90">
          <cell r="A90" t="str">
            <v>1 A 01 700 00</v>
          </cell>
          <cell r="B90" t="str">
            <v>Fabricação de peças pré mold. de conc. p/ pavim.</v>
          </cell>
          <cell r="E90" t="str">
            <v>m3</v>
          </cell>
          <cell r="G90">
            <v>178.97</v>
          </cell>
          <cell r="M90">
            <v>287.48</v>
          </cell>
          <cell r="O90">
            <v>287.92</v>
          </cell>
        </row>
        <row r="91">
          <cell r="A91" t="str">
            <v>1 A 01 720 00</v>
          </cell>
          <cell r="B91" t="str">
            <v>Concreto fck=18MPa p/ pré-moldados (guarda-corpo)</v>
          </cell>
          <cell r="E91" t="str">
            <v>m3</v>
          </cell>
          <cell r="G91">
            <v>173.36</v>
          </cell>
          <cell r="M91">
            <v>189.28</v>
          </cell>
          <cell r="O91">
            <v>193.95</v>
          </cell>
        </row>
        <row r="92">
          <cell r="A92" t="str">
            <v>1 A 01 720 01</v>
          </cell>
          <cell r="B92" t="str">
            <v>Guarda-corpo tipo GM, moldado no local</v>
          </cell>
          <cell r="E92" t="str">
            <v>m</v>
          </cell>
          <cell r="G92">
            <v>119.27</v>
          </cell>
          <cell r="M92">
            <v>132.01</v>
          </cell>
          <cell r="O92">
            <v>135.57</v>
          </cell>
        </row>
        <row r="93">
          <cell r="A93" t="str">
            <v>1 A 01 720 02</v>
          </cell>
          <cell r="B93" t="str">
            <v>Fabricação de Guarda-corpo</v>
          </cell>
          <cell r="E93" t="str">
            <v>m</v>
          </cell>
          <cell r="G93">
            <v>20.95</v>
          </cell>
          <cell r="M93">
            <v>23.41</v>
          </cell>
          <cell r="O93">
            <v>24.2</v>
          </cell>
        </row>
        <row r="94">
          <cell r="A94" t="str">
            <v>1 A 01 725 01</v>
          </cell>
          <cell r="B94" t="str">
            <v>Fabricação de balizador de concreto</v>
          </cell>
          <cell r="E94" t="str">
            <v>un</v>
          </cell>
          <cell r="G94">
            <v>6.6</v>
          </cell>
          <cell r="M94">
            <v>7.52</v>
          </cell>
          <cell r="O94">
            <v>7.61</v>
          </cell>
        </row>
        <row r="95">
          <cell r="A95" t="str">
            <v>1 A 01 730 00</v>
          </cell>
          <cell r="B95" t="str">
            <v>Concreto fck=18MPa p/ pré moldados (mourões)</v>
          </cell>
          <cell r="E95" t="str">
            <v>m3</v>
          </cell>
          <cell r="G95">
            <v>138.57</v>
          </cell>
          <cell r="M95">
            <v>222.33</v>
          </cell>
          <cell r="O95">
            <v>222.81</v>
          </cell>
        </row>
        <row r="96">
          <cell r="A96" t="str">
            <v>1 A 01 730 01</v>
          </cell>
          <cell r="B96" t="str">
            <v>Fabr. mourão de concr. esticador seção quad. 15cm</v>
          </cell>
          <cell r="E96" t="str">
            <v>un</v>
          </cell>
          <cell r="G96">
            <v>17.46</v>
          </cell>
          <cell r="M96">
            <v>23.06</v>
          </cell>
          <cell r="O96">
            <v>23.5</v>
          </cell>
        </row>
        <row r="97">
          <cell r="A97" t="str">
            <v>1 A 01 730 02</v>
          </cell>
          <cell r="B97" t="str">
            <v>Fabr. mourão de concr esticador seção triang. 15cm</v>
          </cell>
          <cell r="E97" t="str">
            <v>un</v>
          </cell>
          <cell r="G97">
            <v>11.32</v>
          </cell>
          <cell r="M97">
            <v>14.48</v>
          </cell>
          <cell r="O97">
            <v>14.8</v>
          </cell>
        </row>
        <row r="98">
          <cell r="A98" t="str">
            <v>1 A 01 735 01</v>
          </cell>
          <cell r="B98" t="str">
            <v>Fabr. mourão de concreto suporte seção quad. 11cm</v>
          </cell>
          <cell r="E98" t="str">
            <v>un</v>
          </cell>
          <cell r="G98">
            <v>12.46</v>
          </cell>
          <cell r="M98">
            <v>15.79</v>
          </cell>
          <cell r="O98">
            <v>16.170000000000002</v>
          </cell>
        </row>
        <row r="99">
          <cell r="A99" t="str">
            <v>1 A 01 735 02</v>
          </cell>
          <cell r="B99" t="str">
            <v>Fabr. mourão de concr. suporte seção triang. 11cm</v>
          </cell>
          <cell r="E99" t="str">
            <v>un</v>
          </cell>
          <cell r="G99">
            <v>8.33</v>
          </cell>
          <cell r="M99">
            <v>10.29</v>
          </cell>
          <cell r="O99">
            <v>10.56</v>
          </cell>
        </row>
        <row r="100">
          <cell r="A100" t="str">
            <v>1 A 01 739 01</v>
          </cell>
          <cell r="B100" t="str">
            <v>Confecção de tubos de concreto D=0,20m</v>
          </cell>
          <cell r="E100" t="str">
            <v>m</v>
          </cell>
          <cell r="G100">
            <v>8.16</v>
          </cell>
          <cell r="M100">
            <v>9.07</v>
          </cell>
          <cell r="O100">
            <v>9.2100000000000009</v>
          </cell>
        </row>
        <row r="101">
          <cell r="A101" t="str">
            <v>1 A 01 740 01</v>
          </cell>
          <cell r="B101" t="str">
            <v>Confecção de tubos de concreto perfurado D=0,20m</v>
          </cell>
          <cell r="E101" t="str">
            <v>m</v>
          </cell>
          <cell r="G101">
            <v>8.35</v>
          </cell>
          <cell r="M101">
            <v>9.2899999999999991</v>
          </cell>
          <cell r="O101">
            <v>9.43</v>
          </cell>
        </row>
        <row r="102">
          <cell r="A102" t="str">
            <v>1 A 01 741 01</v>
          </cell>
          <cell r="B102" t="str">
            <v>Confecção de tubos de concreto poroso D=0,20m</v>
          </cell>
          <cell r="E102" t="str">
            <v>m</v>
          </cell>
          <cell r="G102">
            <v>8.25</v>
          </cell>
          <cell r="M102">
            <v>9.17</v>
          </cell>
          <cell r="O102">
            <v>9.31</v>
          </cell>
        </row>
        <row r="103">
          <cell r="A103" t="str">
            <v>1 A 01 745 01</v>
          </cell>
          <cell r="B103" t="str">
            <v>Confecção de tubos de concreto D=0,30m</v>
          </cell>
          <cell r="E103" t="str">
            <v>m</v>
          </cell>
          <cell r="G103">
            <v>13.44</v>
          </cell>
          <cell r="M103">
            <v>14.91</v>
          </cell>
          <cell r="O103">
            <v>15.16</v>
          </cell>
        </row>
        <row r="104">
          <cell r="A104" t="str">
            <v>1 A 01 746 01</v>
          </cell>
          <cell r="B104" t="str">
            <v>Confecção de tubos de concreto perfurado D=0,30m</v>
          </cell>
          <cell r="E104" t="str">
            <v>m</v>
          </cell>
          <cell r="G104">
            <v>13.63</v>
          </cell>
          <cell r="M104">
            <v>15.13</v>
          </cell>
          <cell r="O104">
            <v>15.38</v>
          </cell>
        </row>
        <row r="105">
          <cell r="A105" t="str">
            <v>1 A 01 747 01</v>
          </cell>
          <cell r="B105" t="str">
            <v>Confecção de tubos de concreto poroso D=0,30m</v>
          </cell>
          <cell r="E105" t="str">
            <v>m</v>
          </cell>
          <cell r="G105">
            <v>13.61</v>
          </cell>
          <cell r="M105">
            <v>15.1</v>
          </cell>
          <cell r="O105">
            <v>15.36</v>
          </cell>
        </row>
        <row r="106">
          <cell r="A106" t="str">
            <v>1 A 01 751 01</v>
          </cell>
          <cell r="B106" t="str">
            <v>Confecção de tubos de concreto D=0,40m</v>
          </cell>
          <cell r="E106" t="str">
            <v>m</v>
          </cell>
          <cell r="G106">
            <v>19.95</v>
          </cell>
          <cell r="M106">
            <v>22.13</v>
          </cell>
          <cell r="O106">
            <v>22.53</v>
          </cell>
        </row>
        <row r="107">
          <cell r="A107" t="str">
            <v>1 A 01 752 01</v>
          </cell>
          <cell r="B107" t="str">
            <v>Confecção de tubos de concreto perfurado D=0,40m</v>
          </cell>
          <cell r="E107" t="str">
            <v>m</v>
          </cell>
          <cell r="G107">
            <v>20.14</v>
          </cell>
          <cell r="M107">
            <v>22.35</v>
          </cell>
          <cell r="O107">
            <v>22.75</v>
          </cell>
        </row>
        <row r="108">
          <cell r="A108" t="str">
            <v>1 A 01 753 01</v>
          </cell>
          <cell r="B108" t="str">
            <v>Confecção de tubos de concreto poroso D=0,40m</v>
          </cell>
          <cell r="E108" t="str">
            <v>m</v>
          </cell>
          <cell r="G108">
            <v>20.22</v>
          </cell>
          <cell r="M108">
            <v>22.43</v>
          </cell>
          <cell r="O108">
            <v>22.84</v>
          </cell>
        </row>
        <row r="109">
          <cell r="A109" t="str">
            <v>1 A 01 755 01</v>
          </cell>
          <cell r="B109" t="str">
            <v>Confecção de tubos de concreto armado D=0,60m CA-4</v>
          </cell>
          <cell r="E109" t="str">
            <v>m</v>
          </cell>
          <cell r="G109">
            <v>81.11</v>
          </cell>
          <cell r="M109">
            <v>87.4</v>
          </cell>
          <cell r="O109">
            <v>90.58</v>
          </cell>
        </row>
        <row r="110">
          <cell r="A110" t="str">
            <v>1 A 01 760 01</v>
          </cell>
          <cell r="B110" t="str">
            <v>Confecção de tubos de concreto armado D=0,80m CA-4</v>
          </cell>
          <cell r="E110" t="str">
            <v>m</v>
          </cell>
          <cell r="G110">
            <v>124.25</v>
          </cell>
          <cell r="M110">
            <v>133.6</v>
          </cell>
          <cell r="O110">
            <v>138.6</v>
          </cell>
        </row>
        <row r="111">
          <cell r="A111" t="str">
            <v>1 A 01 765 01</v>
          </cell>
          <cell r="B111" t="str">
            <v>Confecção de tubos de concreto armado D=1,00m CA-4</v>
          </cell>
          <cell r="E111" t="str">
            <v>m</v>
          </cell>
          <cell r="G111">
            <v>187.48</v>
          </cell>
          <cell r="M111">
            <v>201.38</v>
          </cell>
          <cell r="O111">
            <v>209.05</v>
          </cell>
        </row>
        <row r="112">
          <cell r="A112" t="str">
            <v>1 A 01 770 01</v>
          </cell>
          <cell r="B112" t="str">
            <v>Confecção de tubos de concreto armado D=1,20m CA-4</v>
          </cell>
          <cell r="E112" t="str">
            <v>m</v>
          </cell>
          <cell r="G112">
            <v>260.77999999999997</v>
          </cell>
          <cell r="M112">
            <v>280.08999999999997</v>
          </cell>
          <cell r="O112">
            <v>290.89</v>
          </cell>
        </row>
        <row r="113">
          <cell r="A113" t="str">
            <v>1 A 01 775 01</v>
          </cell>
          <cell r="B113" t="str">
            <v>Confecção de tubos de concreto armado D=1,50m CA-4</v>
          </cell>
          <cell r="E113" t="str">
            <v>m</v>
          </cell>
          <cell r="G113">
            <v>406.02</v>
          </cell>
          <cell r="M113">
            <v>435.61</v>
          </cell>
          <cell r="O113">
            <v>452.94</v>
          </cell>
        </row>
        <row r="114">
          <cell r="A114" t="str">
            <v>1 A 01 780 01</v>
          </cell>
          <cell r="B114" t="str">
            <v>Obtenção de grama para replantio</v>
          </cell>
          <cell r="E114" t="str">
            <v>m2</v>
          </cell>
          <cell r="G114">
            <v>0.56000000000000005</v>
          </cell>
          <cell r="M114">
            <v>0.67</v>
          </cell>
          <cell r="O114">
            <v>0.67</v>
          </cell>
        </row>
        <row r="115">
          <cell r="A115" t="str">
            <v>1 A 01 790 01</v>
          </cell>
          <cell r="B115" t="str">
            <v>Guia de madeira - 2,5 x 7,0 cm</v>
          </cell>
          <cell r="E115" t="str">
            <v>m</v>
          </cell>
          <cell r="G115">
            <v>0.9</v>
          </cell>
          <cell r="M115">
            <v>0.94</v>
          </cell>
          <cell r="O115">
            <v>0.94</v>
          </cell>
        </row>
        <row r="116">
          <cell r="A116" t="str">
            <v>1 A 01 790 02</v>
          </cell>
          <cell r="B116" t="str">
            <v>Guia de madeira - 2,5 x 10,0 cm</v>
          </cell>
          <cell r="E116" t="str">
            <v>m</v>
          </cell>
          <cell r="G116">
            <v>1.1399999999999999</v>
          </cell>
          <cell r="M116">
            <v>1.19</v>
          </cell>
          <cell r="O116">
            <v>1.19</v>
          </cell>
        </row>
        <row r="117">
          <cell r="A117" t="str">
            <v>1 A 01 800 01</v>
          </cell>
          <cell r="B117" t="str">
            <v>Chapa de aço 16 rec. para placa de sinalização</v>
          </cell>
          <cell r="E117" t="str">
            <v>m2</v>
          </cell>
          <cell r="G117">
            <v>12.31</v>
          </cell>
          <cell r="M117">
            <v>14.52</v>
          </cell>
          <cell r="O117">
            <v>14.12</v>
          </cell>
        </row>
        <row r="118">
          <cell r="A118" t="str">
            <v>1 A 01 810 01</v>
          </cell>
          <cell r="B118" t="str">
            <v>Calha metálica semi-circular D=0,40 m</v>
          </cell>
          <cell r="E118" t="str">
            <v>m</v>
          </cell>
          <cell r="G118">
            <v>70.099999999999994</v>
          </cell>
          <cell r="M118">
            <v>84.66</v>
          </cell>
          <cell r="O118">
            <v>94.26</v>
          </cell>
        </row>
        <row r="119">
          <cell r="A119" t="str">
            <v>1 A 01 850 01</v>
          </cell>
          <cell r="B119" t="str">
            <v>Confecção de placa de sinalização semi-refletiva</v>
          </cell>
          <cell r="E119" t="str">
            <v>m2</v>
          </cell>
          <cell r="G119">
            <v>108.17</v>
          </cell>
          <cell r="M119">
            <v>110.98</v>
          </cell>
          <cell r="O119">
            <v>111.28</v>
          </cell>
        </row>
        <row r="120">
          <cell r="A120" t="str">
            <v>1 A 01 860 01</v>
          </cell>
          <cell r="B120" t="str">
            <v>Confecção de placa de sinalização tot. refletiva</v>
          </cell>
          <cell r="E120" t="str">
            <v>m2</v>
          </cell>
          <cell r="G120">
            <v>150.41</v>
          </cell>
          <cell r="M120">
            <v>154.43</v>
          </cell>
          <cell r="O120">
            <v>156.53</v>
          </cell>
        </row>
        <row r="121">
          <cell r="A121" t="str">
            <v>1 A 01 870 01</v>
          </cell>
          <cell r="B121" t="str">
            <v>Confecção de suporte e travessa p/ placa de sinal.</v>
          </cell>
          <cell r="E121" t="str">
            <v>un</v>
          </cell>
          <cell r="G121">
            <v>17.41</v>
          </cell>
          <cell r="M121">
            <v>18.64</v>
          </cell>
          <cell r="O121">
            <v>18.64</v>
          </cell>
        </row>
        <row r="122">
          <cell r="A122" t="str">
            <v>1 A 01 890 01</v>
          </cell>
          <cell r="B122" t="str">
            <v>Escavação manual em material de 1a categoria</v>
          </cell>
          <cell r="E122" t="str">
            <v>m3</v>
          </cell>
          <cell r="G122">
            <v>11.72</v>
          </cell>
          <cell r="M122">
            <v>14.07</v>
          </cell>
          <cell r="O122">
            <v>14.07</v>
          </cell>
        </row>
        <row r="123">
          <cell r="A123" t="str">
            <v>1 A 01 891 01</v>
          </cell>
          <cell r="B123" t="str">
            <v>Escavação manual de vala em material de 1a cat.</v>
          </cell>
          <cell r="E123" t="str">
            <v>m3</v>
          </cell>
          <cell r="G123">
            <v>13.56</v>
          </cell>
          <cell r="M123">
            <v>16.27</v>
          </cell>
          <cell r="O123">
            <v>16.27</v>
          </cell>
        </row>
        <row r="124">
          <cell r="A124" t="str">
            <v>1 A 01 892 01</v>
          </cell>
          <cell r="B124" t="str">
            <v>Escavação mecânica de vala em material de 1a cat.</v>
          </cell>
          <cell r="E124" t="str">
            <v>m3</v>
          </cell>
          <cell r="G124">
            <v>2.39</v>
          </cell>
          <cell r="M124">
            <v>2.74</v>
          </cell>
          <cell r="O124">
            <v>2.74</v>
          </cell>
        </row>
        <row r="125">
          <cell r="A125" t="str">
            <v>1 A 01 893 01</v>
          </cell>
          <cell r="B125" t="str">
            <v>Compactação manual</v>
          </cell>
          <cell r="E125" t="str">
            <v>m3</v>
          </cell>
          <cell r="G125">
            <v>6.36</v>
          </cell>
          <cell r="M125">
            <v>7.11</v>
          </cell>
          <cell r="O125">
            <v>7.11</v>
          </cell>
        </row>
        <row r="126">
          <cell r="A126" t="str">
            <v>1 A 01 894 01</v>
          </cell>
          <cell r="B126" t="str">
            <v>Lastro de brita</v>
          </cell>
          <cell r="E126" t="str">
            <v>m3</v>
          </cell>
          <cell r="G126">
            <v>20.95</v>
          </cell>
          <cell r="M126">
            <v>23.71</v>
          </cell>
          <cell r="O126">
            <v>24.14</v>
          </cell>
        </row>
        <row r="127">
          <cell r="A127" t="str">
            <v>1 A 99 001 00</v>
          </cell>
          <cell r="B127" t="str">
            <v>Mistura areia-asfalto usinada a frio</v>
          </cell>
          <cell r="E127" t="str">
            <v>m3</v>
          </cell>
          <cell r="G127">
            <v>0</v>
          </cell>
          <cell r="M127">
            <v>0</v>
          </cell>
          <cell r="O127">
            <v>0</v>
          </cell>
        </row>
        <row r="128">
          <cell r="A128" t="str">
            <v>1 A 99 002 00</v>
          </cell>
          <cell r="B128" t="str">
            <v>Mistura areia-asfalto usinada a quente</v>
          </cell>
          <cell r="E128" t="str">
            <v>m3</v>
          </cell>
          <cell r="G128">
            <v>0</v>
          </cell>
          <cell r="M128">
            <v>0</v>
          </cell>
          <cell r="O128">
            <v>0</v>
          </cell>
        </row>
        <row r="129">
          <cell r="A129" t="str">
            <v>1 A 99 003 00</v>
          </cell>
          <cell r="B129" t="str">
            <v>Mistura betuminosa usinada a frio</v>
          </cell>
          <cell r="E129" t="str">
            <v>m3</v>
          </cell>
          <cell r="G129">
            <v>0</v>
          </cell>
          <cell r="M129">
            <v>0</v>
          </cell>
          <cell r="O129">
            <v>0</v>
          </cell>
        </row>
        <row r="130">
          <cell r="A130" t="str">
            <v>1 A 99 004 00</v>
          </cell>
          <cell r="B130" t="str">
            <v>Mistura betuminosa usinada a quente</v>
          </cell>
          <cell r="E130" t="str">
            <v>m3</v>
          </cell>
          <cell r="G130">
            <v>0</v>
          </cell>
          <cell r="M130">
            <v>0</v>
          </cell>
          <cell r="O130">
            <v>0</v>
          </cell>
        </row>
        <row r="131">
          <cell r="A131" t="str">
            <v>1 A 99 005 00</v>
          </cell>
          <cell r="B131" t="str">
            <v>Mistura betuminosa</v>
          </cell>
          <cell r="E131" t="str">
            <v>m3</v>
          </cell>
          <cell r="G131">
            <v>0</v>
          </cell>
          <cell r="M131">
            <v>0</v>
          </cell>
          <cell r="O131">
            <v>0</v>
          </cell>
        </row>
        <row r="132">
          <cell r="A132" t="str">
            <v>1 B 00 301 00</v>
          </cell>
          <cell r="B132" t="str">
            <v>Alvenaria de pedra argamassada</v>
          </cell>
          <cell r="E132" t="str">
            <v>m3</v>
          </cell>
          <cell r="G132">
            <v>92.71</v>
          </cell>
          <cell r="M132">
            <v>102.93</v>
          </cell>
          <cell r="O132">
            <v>105.07</v>
          </cell>
        </row>
        <row r="133">
          <cell r="A133" t="str">
            <v>1 B 00 902 01</v>
          </cell>
          <cell r="B133" t="str">
            <v>Alvenaria de tijolos</v>
          </cell>
          <cell r="E133" t="str">
            <v>m2</v>
          </cell>
          <cell r="G133">
            <v>20.100000000000001</v>
          </cell>
          <cell r="M133">
            <v>24.92</v>
          </cell>
          <cell r="O133">
            <v>25</v>
          </cell>
        </row>
        <row r="134">
          <cell r="A134" t="str">
            <v>1 B 00 903 01</v>
          </cell>
          <cell r="B134" t="str">
            <v>Dentes para bueiros duplos D=1,00 m</v>
          </cell>
          <cell r="E134" t="str">
            <v>und</v>
          </cell>
          <cell r="G134">
            <v>70.02</v>
          </cell>
          <cell r="M134">
            <v>77.59</v>
          </cell>
          <cell r="O134">
            <v>79.489999999999995</v>
          </cell>
        </row>
        <row r="135">
          <cell r="A135" t="str">
            <v>1 B 00 904 01</v>
          </cell>
          <cell r="B135" t="str">
            <v>Dentes para bueiros duplos D=1,20 m</v>
          </cell>
          <cell r="E135" t="str">
            <v>und</v>
          </cell>
          <cell r="G135">
            <v>79.25</v>
          </cell>
          <cell r="M135">
            <v>87.74</v>
          </cell>
          <cell r="O135">
            <v>89.9</v>
          </cell>
        </row>
        <row r="136">
          <cell r="A136" t="str">
            <v>1 B 00 905 01</v>
          </cell>
          <cell r="B136" t="str">
            <v>Dentes para bueiros duplos D=1,50 m</v>
          </cell>
          <cell r="E136" t="str">
            <v>und</v>
          </cell>
          <cell r="G136">
            <v>97.77</v>
          </cell>
          <cell r="M136">
            <v>108.36</v>
          </cell>
          <cell r="O136">
            <v>111.04</v>
          </cell>
        </row>
        <row r="137">
          <cell r="A137" t="str">
            <v>1 B 00 906 01</v>
          </cell>
          <cell r="B137" t="str">
            <v>Dentes para bueiros simples D=0,60 m</v>
          </cell>
          <cell r="E137" t="str">
            <v>und</v>
          </cell>
          <cell r="G137">
            <v>23.61</v>
          </cell>
          <cell r="M137">
            <v>26.19</v>
          </cell>
          <cell r="O137">
            <v>26.82</v>
          </cell>
        </row>
        <row r="138">
          <cell r="A138" t="str">
            <v>1 B 00 907 01</v>
          </cell>
          <cell r="B138" t="str">
            <v>Dentes para bueiros simples D=0,80 m</v>
          </cell>
          <cell r="E138" t="str">
            <v>und</v>
          </cell>
          <cell r="G138">
            <v>29.4</v>
          </cell>
          <cell r="M138">
            <v>32.56</v>
          </cell>
          <cell r="O138">
            <v>33.369999999999997</v>
          </cell>
        </row>
        <row r="139">
          <cell r="A139" t="str">
            <v>1 B 00 908 01</v>
          </cell>
          <cell r="B139" t="str">
            <v>Dentes para bueiros simples D=1,00 m</v>
          </cell>
          <cell r="E139" t="str">
            <v>und</v>
          </cell>
          <cell r="G139">
            <v>34.950000000000003</v>
          </cell>
          <cell r="M139">
            <v>38.72</v>
          </cell>
          <cell r="O139">
            <v>39.67</v>
          </cell>
        </row>
        <row r="140">
          <cell r="A140" t="str">
            <v>1 B 00 909 01</v>
          </cell>
          <cell r="B140" t="str">
            <v>Dentes para bueiros simples D=1,20 m</v>
          </cell>
          <cell r="E140" t="str">
            <v>und</v>
          </cell>
          <cell r="G140">
            <v>39.68</v>
          </cell>
          <cell r="M140">
            <v>43.93</v>
          </cell>
          <cell r="O140">
            <v>45.01</v>
          </cell>
        </row>
        <row r="141">
          <cell r="A141" t="str">
            <v>1 B 00 910 01</v>
          </cell>
          <cell r="B141" t="str">
            <v>Dentes para bueiros simples D=1,50 m</v>
          </cell>
          <cell r="E141" t="str">
            <v>und</v>
          </cell>
          <cell r="G141">
            <v>50.3</v>
          </cell>
          <cell r="M141">
            <v>55.77</v>
          </cell>
          <cell r="O141">
            <v>57.18</v>
          </cell>
        </row>
        <row r="142">
          <cell r="A142" t="str">
            <v>1 B 00 911 01</v>
          </cell>
          <cell r="B142" t="str">
            <v>Dentes para bueiros triplos D=1,00 m</v>
          </cell>
          <cell r="E142" t="str">
            <v>und</v>
          </cell>
          <cell r="G142">
            <v>102.63</v>
          </cell>
          <cell r="M142">
            <v>113.7</v>
          </cell>
          <cell r="O142">
            <v>116.43</v>
          </cell>
        </row>
        <row r="143">
          <cell r="A143" t="str">
            <v>1 B 00 912 01</v>
          </cell>
          <cell r="B143" t="str">
            <v>Dentes para bueiros triplos D=1,20 m</v>
          </cell>
          <cell r="E143" t="str">
            <v>und</v>
          </cell>
          <cell r="G143">
            <v>118.94</v>
          </cell>
          <cell r="M143">
            <v>131.68</v>
          </cell>
          <cell r="O143">
            <v>134.91999999999999</v>
          </cell>
        </row>
        <row r="144">
          <cell r="A144" t="str">
            <v>1 B 00 913 01</v>
          </cell>
          <cell r="B144" t="str">
            <v>Dentes para bueiros triplos D=1,50 m</v>
          </cell>
          <cell r="E144" t="str">
            <v>und</v>
          </cell>
          <cell r="G144">
            <v>144.85</v>
          </cell>
          <cell r="M144">
            <v>160.5</v>
          </cell>
          <cell r="O144">
            <v>164.46</v>
          </cell>
        </row>
        <row r="145">
          <cell r="A145" t="str">
            <v>1 B 00 999 06</v>
          </cell>
          <cell r="B145" t="str">
            <v>Solo local / selo de argila apiloado</v>
          </cell>
          <cell r="E145" t="str">
            <v>m3</v>
          </cell>
          <cell r="G145">
            <v>6.35</v>
          </cell>
          <cell r="M145">
            <v>7.62</v>
          </cell>
          <cell r="O145">
            <v>7.62</v>
          </cell>
        </row>
        <row r="146">
          <cell r="A146" t="str">
            <v>1 B 02 702 00</v>
          </cell>
          <cell r="B146" t="str">
            <v>Limp. e enchim. junta pav. concr. (const e rest)</v>
          </cell>
          <cell r="E146" t="str">
            <v>m</v>
          </cell>
          <cell r="G146">
            <v>2.17</v>
          </cell>
          <cell r="M146">
            <v>2.11</v>
          </cell>
          <cell r="O146">
            <v>1.99</v>
          </cell>
        </row>
        <row r="147">
          <cell r="B147" t="str">
            <v>Construção</v>
          </cell>
        </row>
        <row r="148">
          <cell r="A148" t="str">
            <v>2 S 01 000 00</v>
          </cell>
          <cell r="B148" t="str">
            <v>Desm. dest. limpeza áreas c/arv. diam. até 0,15 m</v>
          </cell>
          <cell r="E148" t="str">
            <v>m2</v>
          </cell>
          <cell r="G148">
            <v>0.19</v>
          </cell>
          <cell r="M148">
            <v>0.2</v>
          </cell>
          <cell r="O148">
            <v>0.21</v>
          </cell>
        </row>
        <row r="149">
          <cell r="A149" t="str">
            <v>2 S 01 010 00</v>
          </cell>
          <cell r="B149" t="str">
            <v>Destocamento de árvores D=0,15 a 0,30 m</v>
          </cell>
          <cell r="E149" t="str">
            <v>und</v>
          </cell>
          <cell r="G149">
            <v>18.46</v>
          </cell>
          <cell r="M149">
            <v>19.72</v>
          </cell>
          <cell r="O149">
            <v>21.1</v>
          </cell>
        </row>
        <row r="150">
          <cell r="A150" t="str">
            <v>2 S 01 012 00</v>
          </cell>
          <cell r="B150" t="str">
            <v>Destocamento de árvores c/diâm. &gt; 0,30 m</v>
          </cell>
          <cell r="E150" t="str">
            <v>und</v>
          </cell>
          <cell r="G150">
            <v>46.15</v>
          </cell>
          <cell r="M150">
            <v>49.3</v>
          </cell>
          <cell r="O150">
            <v>52.76</v>
          </cell>
        </row>
        <row r="151">
          <cell r="A151" t="str">
            <v>2 S 01 100 01</v>
          </cell>
          <cell r="B151" t="str">
            <v>Esc. carga transp. mat 1ª cat DMT 50 m</v>
          </cell>
          <cell r="E151" t="str">
            <v>m3</v>
          </cell>
          <cell r="G151">
            <v>0.98</v>
          </cell>
          <cell r="M151">
            <v>1.04</v>
          </cell>
          <cell r="O151">
            <v>1.1200000000000001</v>
          </cell>
        </row>
        <row r="152">
          <cell r="A152" t="str">
            <v>2 S 01 100 02</v>
          </cell>
          <cell r="B152" t="str">
            <v>Esc. carga transp. mat 1ª cat DMT 50 a 200m c/m</v>
          </cell>
          <cell r="E152" t="str">
            <v>m3</v>
          </cell>
          <cell r="G152">
            <v>2.8</v>
          </cell>
          <cell r="M152">
            <v>3.42</v>
          </cell>
          <cell r="O152">
            <v>3.48</v>
          </cell>
        </row>
        <row r="153">
          <cell r="A153" t="str">
            <v>2 S 01 100 03</v>
          </cell>
          <cell r="B153" t="str">
            <v>Esc. carga transp. mat 1ª cat DMT 200 a 400m c/m</v>
          </cell>
          <cell r="E153" t="str">
            <v>m3</v>
          </cell>
          <cell r="G153">
            <v>3.38</v>
          </cell>
          <cell r="M153">
            <v>4.16</v>
          </cell>
          <cell r="O153">
            <v>4.2300000000000004</v>
          </cell>
        </row>
        <row r="154">
          <cell r="A154" t="str">
            <v>2 S 01 100 04</v>
          </cell>
          <cell r="B154" t="str">
            <v>Esc. carga transp. mat 1ª cat DMT 400 a 600m c/m</v>
          </cell>
          <cell r="E154" t="str">
            <v>m3</v>
          </cell>
          <cell r="G154">
            <v>3.99</v>
          </cell>
          <cell r="M154">
            <v>4.95</v>
          </cell>
          <cell r="O154">
            <v>5.0199999999999996</v>
          </cell>
        </row>
        <row r="155">
          <cell r="A155" t="str">
            <v>2 S 01 100 05</v>
          </cell>
          <cell r="B155" t="str">
            <v>Esc. carga transp. mat 1ª cat DMT 600 a 800m c/m</v>
          </cell>
          <cell r="E155" t="str">
            <v>m3</v>
          </cell>
          <cell r="G155">
            <v>4.53</v>
          </cell>
          <cell r="M155">
            <v>5.65</v>
          </cell>
          <cell r="O155">
            <v>5.72</v>
          </cell>
        </row>
        <row r="156">
          <cell r="A156" t="str">
            <v>2 S 01 100 06</v>
          </cell>
          <cell r="B156" t="str">
            <v>Esc. carga transp. mat 1ª cat DMT 800 a 1000m c/m</v>
          </cell>
          <cell r="E156" t="str">
            <v>m3</v>
          </cell>
          <cell r="G156">
            <v>5.21</v>
          </cell>
          <cell r="M156">
            <v>6.52</v>
          </cell>
          <cell r="O156">
            <v>6.59</v>
          </cell>
        </row>
        <row r="157">
          <cell r="A157" t="str">
            <v>2 S 01 100 07</v>
          </cell>
          <cell r="B157" t="str">
            <v>Esc. carga transp. mat 1ª cat DMT 1000 a 1200m c/m</v>
          </cell>
          <cell r="E157" t="str">
            <v>m3</v>
          </cell>
          <cell r="G157">
            <v>5.92</v>
          </cell>
          <cell r="M157">
            <v>7.44</v>
          </cell>
          <cell r="O157">
            <v>7.51</v>
          </cell>
        </row>
        <row r="158">
          <cell r="A158" t="str">
            <v>2 S 01 100 08</v>
          </cell>
          <cell r="B158" t="str">
            <v>Esc. carga transp. mat 1ª cat DMT 1200 a 1400m c/m</v>
          </cell>
          <cell r="E158" t="str">
            <v>m3</v>
          </cell>
          <cell r="G158">
            <v>6.58</v>
          </cell>
          <cell r="M158">
            <v>8.2899999999999991</v>
          </cell>
          <cell r="O158">
            <v>8.36</v>
          </cell>
        </row>
        <row r="159">
          <cell r="A159" t="str">
            <v>2 S 01 100 09</v>
          </cell>
          <cell r="B159" t="str">
            <v>Esc. carga tr. mat 1ª c. DMT 50 a 200m c/carreg</v>
          </cell>
          <cell r="E159" t="str">
            <v>m3</v>
          </cell>
          <cell r="G159">
            <v>3.17</v>
          </cell>
          <cell r="M159">
            <v>3.46</v>
          </cell>
          <cell r="O159">
            <v>3.63</v>
          </cell>
        </row>
        <row r="160">
          <cell r="A160" t="str">
            <v>2 S 01 100 10</v>
          </cell>
          <cell r="B160" t="str">
            <v>Esc. carga tr. mat 1ª c. DMT 200 a 400m c/carreg</v>
          </cell>
          <cell r="E160" t="str">
            <v>m3</v>
          </cell>
          <cell r="G160">
            <v>3.43</v>
          </cell>
          <cell r="M160">
            <v>3.74</v>
          </cell>
          <cell r="O160">
            <v>3.91</v>
          </cell>
        </row>
        <row r="161">
          <cell r="A161" t="str">
            <v>2 S 01 100 11</v>
          </cell>
          <cell r="B161" t="str">
            <v>Esc. carga tr. mat 1ª c. DMT 400 a 600m c/carreg</v>
          </cell>
          <cell r="E161" t="str">
            <v>m3</v>
          </cell>
          <cell r="G161">
            <v>3.61</v>
          </cell>
          <cell r="M161">
            <v>3.94</v>
          </cell>
          <cell r="O161">
            <v>4.1100000000000003</v>
          </cell>
        </row>
        <row r="162">
          <cell r="A162" t="str">
            <v>2 S 01 100 12</v>
          </cell>
          <cell r="B162" t="str">
            <v>Esc. carga tr. mat 1ª c. DMT 600 a 800m c/carreg</v>
          </cell>
          <cell r="E162" t="str">
            <v>m3</v>
          </cell>
          <cell r="G162">
            <v>3.94</v>
          </cell>
          <cell r="M162">
            <v>4.29</v>
          </cell>
          <cell r="O162">
            <v>4.47</v>
          </cell>
        </row>
        <row r="163">
          <cell r="A163" t="str">
            <v>2 S 01 100 13</v>
          </cell>
          <cell r="B163" t="str">
            <v>Esc. carga tr. mat 1ª c. DMT 800 a 1000m c/carreg</v>
          </cell>
          <cell r="E163" t="str">
            <v>m3</v>
          </cell>
          <cell r="G163">
            <v>4.13</v>
          </cell>
          <cell r="M163">
            <v>4.5</v>
          </cell>
          <cell r="O163">
            <v>4.68</v>
          </cell>
        </row>
        <row r="164">
          <cell r="A164" t="str">
            <v>2 S 01 100 14</v>
          </cell>
          <cell r="B164" t="str">
            <v>Esc. carga tr. mat 1ª c. DMT 1000 a 1200m c/carreg</v>
          </cell>
          <cell r="E164" t="str">
            <v>m3</v>
          </cell>
          <cell r="G164">
            <v>4.3899999999999997</v>
          </cell>
          <cell r="M164">
            <v>4.79</v>
          </cell>
          <cell r="O164">
            <v>4.97</v>
          </cell>
        </row>
        <row r="165">
          <cell r="A165" t="str">
            <v>2 S 01 100 15</v>
          </cell>
          <cell r="B165" t="str">
            <v>Esc. carga tr. mat 1ª c. DMT 1200 a 1400m c/carreg</v>
          </cell>
          <cell r="E165" t="str">
            <v>m3</v>
          </cell>
          <cell r="G165">
            <v>4.5599999999999996</v>
          </cell>
          <cell r="M165">
            <v>4.96</v>
          </cell>
          <cell r="O165">
            <v>5.14</v>
          </cell>
        </row>
        <row r="166">
          <cell r="A166" t="str">
            <v>2 S 01 100 16</v>
          </cell>
          <cell r="B166" t="str">
            <v>Esc. carga tr. mat 1ª c. DMT 1400 a 1600m c/carreg</v>
          </cell>
          <cell r="E166" t="str">
            <v>m3</v>
          </cell>
          <cell r="G166">
            <v>4.71</v>
          </cell>
          <cell r="M166">
            <v>5.13</v>
          </cell>
          <cell r="O166">
            <v>5.31</v>
          </cell>
        </row>
        <row r="167">
          <cell r="A167" t="str">
            <v>2 S 01 100 17</v>
          </cell>
          <cell r="B167" t="str">
            <v>Esc. carga tr. mat 1ª c. DMT 1600 a 1800m c/carreg</v>
          </cell>
          <cell r="E167" t="str">
            <v>m3</v>
          </cell>
          <cell r="G167">
            <v>4.83</v>
          </cell>
          <cell r="M167">
            <v>5.26</v>
          </cell>
          <cell r="O167">
            <v>5.44</v>
          </cell>
        </row>
        <row r="168">
          <cell r="A168" t="str">
            <v>2 S 01 100 18</v>
          </cell>
          <cell r="B168" t="str">
            <v>Esc. carga tr. mat 1ª c. DMT 1800 a 2000m c/carreg</v>
          </cell>
          <cell r="E168" t="str">
            <v>m3</v>
          </cell>
          <cell r="G168">
            <v>5.09</v>
          </cell>
          <cell r="M168">
            <v>5.54</v>
          </cell>
          <cell r="O168">
            <v>5.72</v>
          </cell>
        </row>
        <row r="169">
          <cell r="A169" t="str">
            <v>2 S 01 100 19</v>
          </cell>
          <cell r="B169" t="str">
            <v>Esc. carga tr. mat 1ª c. DMT 2000 a 3000m c/carreg</v>
          </cell>
          <cell r="E169" t="str">
            <v>m3</v>
          </cell>
          <cell r="G169">
            <v>5.72</v>
          </cell>
          <cell r="M169">
            <v>6.23</v>
          </cell>
          <cell r="O169">
            <v>6.42</v>
          </cell>
        </row>
        <row r="170">
          <cell r="A170" t="str">
            <v>2 S 01 100 20</v>
          </cell>
          <cell r="B170" t="str">
            <v>Esc. carga tr. mat 1ª c. DMT 3000 a 5000m c/carreg</v>
          </cell>
          <cell r="E170" t="str">
            <v>m3</v>
          </cell>
          <cell r="G170">
            <v>7.5</v>
          </cell>
          <cell r="M170">
            <v>8.15</v>
          </cell>
          <cell r="O170">
            <v>8.36</v>
          </cell>
        </row>
        <row r="171">
          <cell r="A171" t="str">
            <v>2 S 01 100 21</v>
          </cell>
          <cell r="B171" t="str">
            <v>Escavação carga transp. manual mat.1a cat. DT=20m</v>
          </cell>
          <cell r="E171" t="str">
            <v>m3</v>
          </cell>
          <cell r="G171">
            <v>13.02</v>
          </cell>
          <cell r="M171">
            <v>15.59</v>
          </cell>
          <cell r="O171">
            <v>15.59</v>
          </cell>
        </row>
        <row r="172">
          <cell r="A172" t="str">
            <v>2 S 01 100 22</v>
          </cell>
          <cell r="B172" t="str">
            <v>Esc. carga transp. mat 1ª cat DMT 50 a 200m c/e</v>
          </cell>
          <cell r="E172" t="str">
            <v>m3</v>
          </cell>
          <cell r="G172">
            <v>3.36</v>
          </cell>
          <cell r="M172">
            <v>3.51</v>
          </cell>
          <cell r="O172">
            <v>3.51</v>
          </cell>
        </row>
        <row r="173">
          <cell r="A173" t="str">
            <v>2 S 01 100 23</v>
          </cell>
          <cell r="B173" t="str">
            <v>Esc. carga transp. mat 1ª cat DMT 200 a 400m c/e</v>
          </cell>
          <cell r="E173" t="str">
            <v>m3</v>
          </cell>
          <cell r="G173">
            <v>3.67</v>
          </cell>
          <cell r="M173">
            <v>3.85</v>
          </cell>
          <cell r="O173">
            <v>3.86</v>
          </cell>
        </row>
        <row r="174">
          <cell r="A174" t="str">
            <v>2 S 01 100 24</v>
          </cell>
          <cell r="B174" t="str">
            <v>Esc. carga transp. mat 1ª cat DMT 400 a 600m c/e</v>
          </cell>
          <cell r="E174" t="str">
            <v>m3</v>
          </cell>
          <cell r="G174">
            <v>3.86</v>
          </cell>
          <cell r="M174">
            <v>4.05</v>
          </cell>
          <cell r="O174">
            <v>4.0599999999999996</v>
          </cell>
        </row>
        <row r="175">
          <cell r="A175" t="str">
            <v>2 S 01 100 25</v>
          </cell>
          <cell r="B175" t="str">
            <v>Esc. carga transp. mat 1ª cat DMT 600 a 800m c/e</v>
          </cell>
          <cell r="E175" t="str">
            <v>m3</v>
          </cell>
          <cell r="G175">
            <v>4.1399999999999997</v>
          </cell>
          <cell r="M175">
            <v>4.3499999999999996</v>
          </cell>
          <cell r="O175">
            <v>4.3600000000000003</v>
          </cell>
        </row>
        <row r="176">
          <cell r="A176" t="str">
            <v>2 S 01 100 26</v>
          </cell>
          <cell r="B176" t="str">
            <v>Esc. carga transp. mat 1ª cat DMT 800 a 1000m c/e</v>
          </cell>
          <cell r="E176" t="str">
            <v>m3</v>
          </cell>
          <cell r="G176">
            <v>4.4000000000000004</v>
          </cell>
          <cell r="M176">
            <v>4.6399999999999997</v>
          </cell>
          <cell r="O176">
            <v>4.6500000000000004</v>
          </cell>
        </row>
        <row r="177">
          <cell r="A177" t="str">
            <v>2 S 01 100 27</v>
          </cell>
          <cell r="B177" t="str">
            <v>Esc. carga transp. mat 1ª cat DMT 1000 a 1200m c/e</v>
          </cell>
          <cell r="E177" t="str">
            <v>m3</v>
          </cell>
          <cell r="G177">
            <v>4.62</v>
          </cell>
          <cell r="M177">
            <v>4.87</v>
          </cell>
          <cell r="O177">
            <v>4.88</v>
          </cell>
        </row>
        <row r="178">
          <cell r="A178" t="str">
            <v>2 S 01 100 28</v>
          </cell>
          <cell r="B178" t="str">
            <v>Esc. carga transp. mat 1ª cat DMT 1200 a 1400m c/e</v>
          </cell>
          <cell r="E178" t="str">
            <v>m3</v>
          </cell>
          <cell r="G178">
            <v>4.76</v>
          </cell>
          <cell r="M178">
            <v>5.03</v>
          </cell>
          <cell r="O178">
            <v>5.05</v>
          </cell>
        </row>
        <row r="179">
          <cell r="A179" t="str">
            <v>2 S 01 100 29</v>
          </cell>
          <cell r="B179" t="str">
            <v>Esc. carga transp. mat 1ª cat DMT 1400 a 1600m c/e</v>
          </cell>
          <cell r="E179" t="str">
            <v>m3</v>
          </cell>
          <cell r="G179">
            <v>5.0199999999999996</v>
          </cell>
          <cell r="M179">
            <v>5.31</v>
          </cell>
          <cell r="O179">
            <v>5.33</v>
          </cell>
        </row>
        <row r="180">
          <cell r="A180" t="str">
            <v>2 S 01 100 30</v>
          </cell>
          <cell r="B180" t="str">
            <v>Esc. carga transp. mat 1ª cat DMT 1600 a 1800m c/e</v>
          </cell>
          <cell r="E180" t="str">
            <v>m3</v>
          </cell>
          <cell r="G180">
            <v>5.09</v>
          </cell>
          <cell r="M180">
            <v>5.39</v>
          </cell>
          <cell r="O180">
            <v>5.41</v>
          </cell>
        </row>
        <row r="181">
          <cell r="A181" t="str">
            <v>2 S 01 100 31</v>
          </cell>
          <cell r="B181" t="str">
            <v>Esc. carga transp. mat 1ª cat DMT 1800 a 2000m c/e</v>
          </cell>
          <cell r="E181" t="str">
            <v>m3</v>
          </cell>
          <cell r="G181">
            <v>5.3</v>
          </cell>
          <cell r="M181">
            <v>5.61</v>
          </cell>
          <cell r="O181">
            <v>5.63</v>
          </cell>
        </row>
        <row r="182">
          <cell r="A182" t="str">
            <v>2 S 01 100 32</v>
          </cell>
          <cell r="B182" t="str">
            <v>Esc. carga transp. mat 1ª cat DMT 2000 a 3000m c/e</v>
          </cell>
          <cell r="E182" t="str">
            <v>m3</v>
          </cell>
          <cell r="G182">
            <v>5.96</v>
          </cell>
          <cell r="M182">
            <v>6.33</v>
          </cell>
          <cell r="O182">
            <v>6.35</v>
          </cell>
        </row>
        <row r="183">
          <cell r="A183" t="str">
            <v>2 S 01 100 33</v>
          </cell>
          <cell r="B183" t="str">
            <v>Esc. carga transp. mat 1ª cat DMT 3000 a 5000m c/e</v>
          </cell>
          <cell r="E183" t="str">
            <v>m3</v>
          </cell>
          <cell r="G183">
            <v>7.77</v>
          </cell>
          <cell r="M183">
            <v>8.2799999999999994</v>
          </cell>
          <cell r="O183">
            <v>8.32</v>
          </cell>
        </row>
        <row r="184">
          <cell r="A184" t="str">
            <v>2 S 01 101 01</v>
          </cell>
          <cell r="B184" t="str">
            <v>Esc. carga transp. mat 2ª cat DMT 50m</v>
          </cell>
          <cell r="E184" t="str">
            <v>m3</v>
          </cell>
          <cell r="G184">
            <v>2.08</v>
          </cell>
          <cell r="M184">
            <v>2.2200000000000002</v>
          </cell>
          <cell r="O184">
            <v>2.38</v>
          </cell>
        </row>
        <row r="185">
          <cell r="A185" t="str">
            <v>2 S 01 101 02</v>
          </cell>
          <cell r="B185" t="str">
            <v>Esc. carga transp. mat 2ª cat DMT 50 a 200m c/m</v>
          </cell>
          <cell r="E185" t="str">
            <v>m3</v>
          </cell>
          <cell r="G185">
            <v>4.88</v>
          </cell>
          <cell r="M185">
            <v>5.9</v>
          </cell>
          <cell r="O185">
            <v>6.04</v>
          </cell>
        </row>
        <row r="186">
          <cell r="A186" t="str">
            <v>2 S 01 101 03</v>
          </cell>
          <cell r="B186" t="str">
            <v>Esc. carga transp. mat 2ª cat DMT 200 a 400m c/m</v>
          </cell>
          <cell r="E186" t="str">
            <v>m3</v>
          </cell>
          <cell r="G186">
            <v>4.9000000000000004</v>
          </cell>
          <cell r="M186">
            <v>5.92</v>
          </cell>
          <cell r="O186">
            <v>6.06</v>
          </cell>
        </row>
        <row r="187">
          <cell r="A187" t="str">
            <v>2 S 01 101 04</v>
          </cell>
          <cell r="B187" t="str">
            <v>Esc. carga transp. mat 2ª cat DMT 400 a 600m c/m</v>
          </cell>
          <cell r="E187" t="str">
            <v>m3</v>
          </cell>
          <cell r="G187">
            <v>5.9</v>
          </cell>
          <cell r="M187">
            <v>7.21</v>
          </cell>
          <cell r="O187">
            <v>7.35</v>
          </cell>
        </row>
        <row r="188">
          <cell r="A188" t="str">
            <v>2 S 01 101 05</v>
          </cell>
          <cell r="B188" t="str">
            <v>Esc. carga transp. mat 2ª cat DMT 600 a 800m c/m</v>
          </cell>
          <cell r="E188" t="str">
            <v>m3</v>
          </cell>
          <cell r="G188">
            <v>6.91</v>
          </cell>
          <cell r="M188">
            <v>8.5</v>
          </cell>
          <cell r="O188">
            <v>8.65</v>
          </cell>
        </row>
        <row r="189">
          <cell r="A189" t="str">
            <v>2 S 01 101 06</v>
          </cell>
          <cell r="B189" t="str">
            <v>Esc. carga transp. mat 2ª cat DMT 800 a 1000m c/m</v>
          </cell>
          <cell r="E189" t="str">
            <v>m3</v>
          </cell>
          <cell r="G189">
            <v>7.91</v>
          </cell>
          <cell r="M189">
            <v>9.8000000000000007</v>
          </cell>
          <cell r="O189">
            <v>9.9499999999999993</v>
          </cell>
        </row>
        <row r="190">
          <cell r="A190" t="str">
            <v>2 S 01 101 07</v>
          </cell>
          <cell r="B190" t="str">
            <v>Esc. carga transp. mat 2ª cat DMT 1000 a 1200m c/m</v>
          </cell>
          <cell r="E190" t="str">
            <v>m3</v>
          </cell>
          <cell r="G190">
            <v>7.92</v>
          </cell>
          <cell r="M190">
            <v>9.81</v>
          </cell>
          <cell r="O190">
            <v>9.9600000000000009</v>
          </cell>
        </row>
        <row r="191">
          <cell r="A191" t="str">
            <v>2 S 01 101 08</v>
          </cell>
          <cell r="B191" t="str">
            <v>Esc. carga transp. mat 2ª cat DMT 1200 a 1400m c/m</v>
          </cell>
          <cell r="E191" t="str">
            <v>m3</v>
          </cell>
          <cell r="G191">
            <v>8.93</v>
          </cell>
          <cell r="M191">
            <v>11.11</v>
          </cell>
          <cell r="O191">
            <v>11.26</v>
          </cell>
        </row>
        <row r="192">
          <cell r="A192" t="str">
            <v>2 S 01 101 09</v>
          </cell>
          <cell r="B192" t="str">
            <v>Esc. carga tr. mat 2ª c. DMT 50 a 200m c/carreg</v>
          </cell>
          <cell r="E192" t="str">
            <v>m3</v>
          </cell>
          <cell r="G192">
            <v>5.0599999999999996</v>
          </cell>
          <cell r="M192">
            <v>5.49</v>
          </cell>
          <cell r="O192">
            <v>5.79</v>
          </cell>
        </row>
        <row r="193">
          <cell r="A193" t="str">
            <v>2 S 01 101 10</v>
          </cell>
          <cell r="B193" t="str">
            <v>Esc. carga tr. mat 2ª c. DMT 200 a 400m c/carreg</v>
          </cell>
          <cell r="E193" t="str">
            <v>m3</v>
          </cell>
          <cell r="G193">
            <v>5.46</v>
          </cell>
          <cell r="M193">
            <v>5.94</v>
          </cell>
          <cell r="O193">
            <v>6.24</v>
          </cell>
        </row>
        <row r="194">
          <cell r="A194" t="str">
            <v>2 S 01 101 11</v>
          </cell>
          <cell r="B194" t="str">
            <v>Esc. carga tr. mat 2a c. DMT 400 a 600m c/carreg</v>
          </cell>
          <cell r="E194" t="str">
            <v>m3</v>
          </cell>
          <cell r="G194">
            <v>5.68</v>
          </cell>
          <cell r="M194">
            <v>6.17</v>
          </cell>
          <cell r="O194">
            <v>6.48</v>
          </cell>
        </row>
        <row r="195">
          <cell r="A195" t="str">
            <v>2 S 01 101 12</v>
          </cell>
          <cell r="B195" t="str">
            <v>Esc. carga tr. mat 2a c. DMT 600 a 800m c/carreg</v>
          </cell>
          <cell r="E195" t="str">
            <v>m3</v>
          </cell>
          <cell r="G195">
            <v>6.01</v>
          </cell>
          <cell r="M195">
            <v>6.53</v>
          </cell>
          <cell r="O195">
            <v>6.84</v>
          </cell>
        </row>
        <row r="196">
          <cell r="A196" t="str">
            <v>2 S 01 101 13</v>
          </cell>
          <cell r="B196" t="str">
            <v>Esc. carga tr. mat 2a c. DMT 800 a 1000m c/carreg</v>
          </cell>
          <cell r="E196" t="str">
            <v>m3</v>
          </cell>
          <cell r="G196">
            <v>6.27</v>
          </cell>
          <cell r="M196">
            <v>6.81</v>
          </cell>
          <cell r="O196">
            <v>7.12</v>
          </cell>
        </row>
        <row r="197">
          <cell r="A197" t="str">
            <v>2 S 01 101 14</v>
          </cell>
          <cell r="B197" t="str">
            <v>Esc. carga tr. mat 2a c. DMT 1000 a 1200m c/carreg</v>
          </cell>
          <cell r="E197" t="str">
            <v>m3</v>
          </cell>
          <cell r="G197">
            <v>6.52</v>
          </cell>
          <cell r="M197">
            <v>7.08</v>
          </cell>
          <cell r="O197">
            <v>7.39</v>
          </cell>
        </row>
        <row r="198">
          <cell r="A198" t="str">
            <v>2 S 01 101 15</v>
          </cell>
          <cell r="B198" t="str">
            <v>Esc. carga tr. mat 2a c. DMT 1200 a 1400m c/carreg</v>
          </cell>
          <cell r="E198" t="str">
            <v>m3</v>
          </cell>
          <cell r="G198">
            <v>6.76</v>
          </cell>
          <cell r="M198">
            <v>7.33</v>
          </cell>
          <cell r="O198">
            <v>7.65</v>
          </cell>
        </row>
        <row r="199">
          <cell r="A199" t="str">
            <v>2 S 01 101 16</v>
          </cell>
          <cell r="B199" t="str">
            <v>Esc. carga tr. mat 2a c. DMT 1400 a 1600m c/carreg</v>
          </cell>
          <cell r="E199" t="str">
            <v>m3</v>
          </cell>
          <cell r="G199">
            <v>7</v>
          </cell>
          <cell r="M199">
            <v>7.61</v>
          </cell>
          <cell r="O199">
            <v>7.92</v>
          </cell>
        </row>
        <row r="200">
          <cell r="A200" t="str">
            <v>2 S 01 101 17</v>
          </cell>
          <cell r="B200" t="str">
            <v>Esc. carga tr. mat 2a c. DMT 1600 a 1800m c/carreg</v>
          </cell>
          <cell r="E200" t="str">
            <v>m3</v>
          </cell>
          <cell r="G200">
            <v>7.17</v>
          </cell>
          <cell r="M200">
            <v>7.78</v>
          </cell>
          <cell r="O200">
            <v>8.1</v>
          </cell>
        </row>
        <row r="201">
          <cell r="A201" t="str">
            <v>2 S 01 101 18</v>
          </cell>
          <cell r="B201" t="str">
            <v>Esc. carga tr. mat 2a c. DMT 1800 a 2000m c/carreg</v>
          </cell>
          <cell r="E201" t="str">
            <v>m3</v>
          </cell>
          <cell r="G201">
            <v>7.45</v>
          </cell>
          <cell r="M201">
            <v>8.08</v>
          </cell>
          <cell r="O201">
            <v>8.41</v>
          </cell>
        </row>
        <row r="202">
          <cell r="A202" t="str">
            <v>2 S 01 101 19</v>
          </cell>
          <cell r="B202" t="str">
            <v>Esc. carga tr. mat 2a c. DMT 2000 a 3000m c/carreg</v>
          </cell>
          <cell r="E202" t="str">
            <v>m3</v>
          </cell>
          <cell r="G202">
            <v>8.17</v>
          </cell>
          <cell r="M202">
            <v>8.8699999999999992</v>
          </cell>
          <cell r="O202">
            <v>9.1999999999999993</v>
          </cell>
        </row>
        <row r="203">
          <cell r="A203" t="str">
            <v>2 S 01 101 20</v>
          </cell>
          <cell r="B203" t="str">
            <v>Esc. carga tr. mat 2a c. DMT 3000 a 5000m c/carreg</v>
          </cell>
          <cell r="E203" t="str">
            <v>m3</v>
          </cell>
          <cell r="G203">
            <v>10.35</v>
          </cell>
          <cell r="M203">
            <v>11.24</v>
          </cell>
          <cell r="O203">
            <v>11.58</v>
          </cell>
        </row>
        <row r="204">
          <cell r="A204" t="str">
            <v>2 S 01 101 22</v>
          </cell>
          <cell r="B204" t="str">
            <v>Esc. carga transp. mat 2a cat DMT 50 a 200m c/e</v>
          </cell>
          <cell r="E204" t="str">
            <v>m3</v>
          </cell>
          <cell r="G204">
            <v>4.72</v>
          </cell>
          <cell r="M204">
            <v>4.92</v>
          </cell>
          <cell r="O204">
            <v>4.92</v>
          </cell>
        </row>
        <row r="205">
          <cell r="A205" t="str">
            <v>2 S 01 101 23</v>
          </cell>
          <cell r="B205" t="str">
            <v>Esc. carga transp. mat 2a cat DMT 200 a 400m c/e</v>
          </cell>
          <cell r="E205" t="str">
            <v>m3</v>
          </cell>
          <cell r="G205">
            <v>5.05</v>
          </cell>
          <cell r="M205">
            <v>5.26</v>
          </cell>
          <cell r="O205">
            <v>5.27</v>
          </cell>
        </row>
        <row r="206">
          <cell r="A206" t="str">
            <v>2 S 01 101 24</v>
          </cell>
          <cell r="B206" t="str">
            <v>Esc. carga transp. mat 2a cat DMT 400 a 600m c/e</v>
          </cell>
          <cell r="E206" t="str">
            <v>m3</v>
          </cell>
          <cell r="G206">
            <v>5.35</v>
          </cell>
          <cell r="M206">
            <v>5.6</v>
          </cell>
          <cell r="O206">
            <v>5.61</v>
          </cell>
        </row>
        <row r="207">
          <cell r="A207" t="str">
            <v>2 S 01 101 25</v>
          </cell>
          <cell r="B207" t="str">
            <v>Esc. carga transp. mat 2a cat DMT 600 a 800m c/e</v>
          </cell>
          <cell r="E207" t="str">
            <v>m3</v>
          </cell>
          <cell r="G207">
            <v>5.69</v>
          </cell>
          <cell r="M207">
            <v>5.97</v>
          </cell>
          <cell r="O207">
            <v>5.98</v>
          </cell>
        </row>
        <row r="208">
          <cell r="A208" t="str">
            <v>2 S 01 101 26</v>
          </cell>
          <cell r="B208" t="str">
            <v>Esc. carga transp. mat 2a cat DMT 800 a 1000m c/e</v>
          </cell>
          <cell r="E208" t="str">
            <v>m3</v>
          </cell>
          <cell r="G208">
            <v>5.95</v>
          </cell>
          <cell r="M208">
            <v>6.24</v>
          </cell>
          <cell r="O208">
            <v>6.26</v>
          </cell>
        </row>
        <row r="209">
          <cell r="A209" t="str">
            <v>2 S 01 101 27</v>
          </cell>
          <cell r="B209" t="str">
            <v>Esc. carga transp. mat 2a cat DMT 1000 a 1200m c/e</v>
          </cell>
          <cell r="E209" t="str">
            <v>m3</v>
          </cell>
          <cell r="G209">
            <v>6.19</v>
          </cell>
          <cell r="M209">
            <v>6.51</v>
          </cell>
          <cell r="O209">
            <v>6.53</v>
          </cell>
        </row>
        <row r="210">
          <cell r="A210" t="str">
            <v>2 S 01 101 28</v>
          </cell>
          <cell r="B210" t="str">
            <v>Esc. carga transp. mat 2a cat DMT 1200 a 1400m c/e</v>
          </cell>
          <cell r="E210" t="str">
            <v>m3</v>
          </cell>
          <cell r="G210">
            <v>6.49</v>
          </cell>
          <cell r="M210">
            <v>6.83</v>
          </cell>
          <cell r="O210">
            <v>6.86</v>
          </cell>
        </row>
        <row r="211">
          <cell r="A211" t="str">
            <v>2 S 01 101 29</v>
          </cell>
          <cell r="B211" t="str">
            <v>Esc. carga transp. mat 2a cat DMT 1400 a 1600m c/e</v>
          </cell>
          <cell r="E211" t="str">
            <v>m3</v>
          </cell>
          <cell r="G211">
            <v>6.7</v>
          </cell>
          <cell r="M211">
            <v>7.06</v>
          </cell>
          <cell r="O211">
            <v>7.08</v>
          </cell>
        </row>
        <row r="212">
          <cell r="A212" t="str">
            <v>2 S 01 101 30</v>
          </cell>
          <cell r="B212" t="str">
            <v>Esc. carga transp. mat 2a cat DMT 1600 a 1800m c/e</v>
          </cell>
          <cell r="E212" t="str">
            <v>m3</v>
          </cell>
          <cell r="G212">
            <v>6.79</v>
          </cell>
          <cell r="M212">
            <v>7.16</v>
          </cell>
          <cell r="O212">
            <v>7.19</v>
          </cell>
        </row>
        <row r="213">
          <cell r="A213" t="str">
            <v>2 S 01 101 31</v>
          </cell>
          <cell r="B213" t="str">
            <v>Esc. carga transp. mat 2a cat DMT 1800 a 2000m c/e</v>
          </cell>
          <cell r="E213" t="str">
            <v>m3</v>
          </cell>
          <cell r="G213">
            <v>7.09</v>
          </cell>
          <cell r="M213">
            <v>7.47</v>
          </cell>
          <cell r="O213">
            <v>7.51</v>
          </cell>
        </row>
        <row r="214">
          <cell r="A214" t="str">
            <v>2 S 01 101 32</v>
          </cell>
          <cell r="B214" t="str">
            <v>Esc. carga transp. mat 2a cat DMT 2000 a 3000m c/e</v>
          </cell>
          <cell r="E214" t="str">
            <v>m3</v>
          </cell>
          <cell r="G214">
            <v>7.94</v>
          </cell>
          <cell r="M214">
            <v>8.4</v>
          </cell>
          <cell r="O214">
            <v>8.44</v>
          </cell>
        </row>
        <row r="215">
          <cell r="A215" t="str">
            <v>2 S 01 101 33</v>
          </cell>
          <cell r="B215" t="str">
            <v>Esc. carga transp. mat 2a cat DMT 3000 a 5000m c/e</v>
          </cell>
          <cell r="E215" t="str">
            <v>m3</v>
          </cell>
          <cell r="G215">
            <v>10.14</v>
          </cell>
          <cell r="M215">
            <v>10.78</v>
          </cell>
          <cell r="O215">
            <v>10.84</v>
          </cell>
        </row>
        <row r="216">
          <cell r="A216" t="str">
            <v>2 S 01 102 01</v>
          </cell>
          <cell r="B216" t="str">
            <v>Esc. carga transp. mat 3a cat DMT até 50m</v>
          </cell>
          <cell r="E216" t="str">
            <v>m3</v>
          </cell>
          <cell r="G216">
            <v>15.53</v>
          </cell>
          <cell r="M216">
            <v>16.93</v>
          </cell>
          <cell r="O216">
            <v>17.61</v>
          </cell>
        </row>
        <row r="217">
          <cell r="A217" t="str">
            <v>2 S 01 102 02</v>
          </cell>
          <cell r="B217" t="str">
            <v>Esc. carga transp. mat 3a cat DMT 50 a 200m</v>
          </cell>
          <cell r="E217" t="str">
            <v>m3</v>
          </cell>
          <cell r="G217">
            <v>17.59</v>
          </cell>
          <cell r="M217">
            <v>19.350000000000001</v>
          </cell>
          <cell r="O217">
            <v>20.02</v>
          </cell>
        </row>
        <row r="218">
          <cell r="A218" t="str">
            <v>2 S 01 102 03</v>
          </cell>
          <cell r="B218" t="str">
            <v>Esc. carga transp. mat 3a cat DMT 200 a 400m</v>
          </cell>
          <cell r="E218" t="str">
            <v>m3</v>
          </cell>
          <cell r="G218">
            <v>18.059999999999999</v>
          </cell>
          <cell r="M218">
            <v>19.86</v>
          </cell>
          <cell r="O218">
            <v>20.54</v>
          </cell>
        </row>
        <row r="219">
          <cell r="A219" t="str">
            <v>2 S 01 102 04</v>
          </cell>
          <cell r="B219" t="str">
            <v>Esc. carga transp. mat 3a cat DMT 400 a 600m</v>
          </cell>
          <cell r="E219" t="str">
            <v>m3</v>
          </cell>
          <cell r="G219">
            <v>18.7</v>
          </cell>
          <cell r="M219">
            <v>20.6</v>
          </cell>
          <cell r="O219">
            <v>21.27</v>
          </cell>
        </row>
        <row r="220">
          <cell r="A220" t="str">
            <v>2 S 01 102 05</v>
          </cell>
          <cell r="B220" t="str">
            <v>Esc. carga transp. mat 3a cat DMT 600 a 800m</v>
          </cell>
          <cell r="E220" t="str">
            <v>m3</v>
          </cell>
          <cell r="G220">
            <v>19.170000000000002</v>
          </cell>
          <cell r="M220">
            <v>21.12</v>
          </cell>
          <cell r="O220">
            <v>21.79</v>
          </cell>
        </row>
        <row r="221">
          <cell r="A221" t="str">
            <v>2 S 01 102 06</v>
          </cell>
          <cell r="B221" t="str">
            <v>Esc. carga transp. mat 3a cat DMT 800 a 1000m</v>
          </cell>
          <cell r="E221" t="str">
            <v>m3</v>
          </cell>
          <cell r="G221">
            <v>19.64</v>
          </cell>
          <cell r="M221">
            <v>21.64</v>
          </cell>
          <cell r="O221">
            <v>22.31</v>
          </cell>
        </row>
        <row r="222">
          <cell r="A222" t="str">
            <v>2 S 01 102 07</v>
          </cell>
          <cell r="B222" t="str">
            <v>Esc. carga transp. mat 3a cat DMT 1000 a 1200m</v>
          </cell>
          <cell r="E222" t="str">
            <v>m3</v>
          </cell>
          <cell r="G222">
            <v>19.84</v>
          </cell>
          <cell r="M222">
            <v>21.86</v>
          </cell>
          <cell r="O222">
            <v>22.54</v>
          </cell>
        </row>
        <row r="223">
          <cell r="A223" t="str">
            <v>2 S 01 300 01</v>
          </cell>
          <cell r="B223" t="str">
            <v>Esc. carga transp. solos moles DMT 0 a 200m</v>
          </cell>
          <cell r="E223" t="str">
            <v>m3</v>
          </cell>
          <cell r="G223">
            <v>9.18</v>
          </cell>
          <cell r="M223">
            <v>9.98</v>
          </cell>
          <cell r="O223">
            <v>10.49</v>
          </cell>
        </row>
        <row r="224">
          <cell r="A224" t="str">
            <v>2 S 01 300 02</v>
          </cell>
          <cell r="B224" t="str">
            <v>Esc. carga transp. solos moles DMT 200 a 400m</v>
          </cell>
          <cell r="E224" t="str">
            <v>m3</v>
          </cell>
          <cell r="G224">
            <v>9.91</v>
          </cell>
          <cell r="M224">
            <v>10.78</v>
          </cell>
          <cell r="O224">
            <v>11.3</v>
          </cell>
        </row>
        <row r="225">
          <cell r="A225" t="str">
            <v>2 S 01 300 03</v>
          </cell>
          <cell r="B225" t="str">
            <v>Esc. carga transp. solos moles DMT 400 a 600m</v>
          </cell>
          <cell r="E225" t="str">
            <v>m3</v>
          </cell>
          <cell r="G225">
            <v>10.220000000000001</v>
          </cell>
          <cell r="M225">
            <v>11.13</v>
          </cell>
          <cell r="O225">
            <v>11.64</v>
          </cell>
        </row>
        <row r="226">
          <cell r="A226" t="str">
            <v>2 S 01 300 04</v>
          </cell>
          <cell r="B226" t="str">
            <v>Esc. carga transp. solos moles DMT 600 a 800m</v>
          </cell>
          <cell r="E226" t="str">
            <v>m3</v>
          </cell>
          <cell r="G226">
            <v>10.59</v>
          </cell>
          <cell r="M226">
            <v>11.53</v>
          </cell>
          <cell r="O226">
            <v>12.04</v>
          </cell>
        </row>
        <row r="227">
          <cell r="A227" t="str">
            <v>2 S 01 300 05</v>
          </cell>
          <cell r="B227" t="str">
            <v>Esc. carga transp. solos moles DMT 800 a 1000m</v>
          </cell>
          <cell r="E227" t="str">
            <v>m3</v>
          </cell>
          <cell r="G227">
            <v>11.25</v>
          </cell>
          <cell r="M227">
            <v>12.29</v>
          </cell>
          <cell r="O227">
            <v>12.8</v>
          </cell>
        </row>
        <row r="228">
          <cell r="A228" t="str">
            <v>2 S 01 510 00</v>
          </cell>
          <cell r="B228" t="str">
            <v>Compactação de aterros a 95% proctor normal</v>
          </cell>
          <cell r="E228" t="str">
            <v>m3</v>
          </cell>
          <cell r="G228">
            <v>1.37</v>
          </cell>
          <cell r="M228">
            <v>1.53</v>
          </cell>
          <cell r="O228">
            <v>1.56</v>
          </cell>
        </row>
        <row r="229">
          <cell r="A229" t="str">
            <v>2 S 01 511 00</v>
          </cell>
          <cell r="B229" t="str">
            <v>Compactação de aterros a 100% proctor normal</v>
          </cell>
          <cell r="E229" t="str">
            <v>m3</v>
          </cell>
          <cell r="G229">
            <v>1.59</v>
          </cell>
          <cell r="M229">
            <v>1.78</v>
          </cell>
          <cell r="O229">
            <v>1.81</v>
          </cell>
        </row>
        <row r="230">
          <cell r="A230" t="str">
            <v>2 S 01 512 01</v>
          </cell>
          <cell r="B230" t="str">
            <v>Construção de corpo de aterro em rocha</v>
          </cell>
          <cell r="E230" t="str">
            <v>m3</v>
          </cell>
          <cell r="G230">
            <v>4.46</v>
          </cell>
          <cell r="M230">
            <v>4.78</v>
          </cell>
          <cell r="O230">
            <v>5.1100000000000003</v>
          </cell>
        </row>
        <row r="231">
          <cell r="A231" t="str">
            <v>2 S 01 512 02</v>
          </cell>
          <cell r="B231" t="str">
            <v>Compactação de camada final de aterro de rocha</v>
          </cell>
          <cell r="E231" t="str">
            <v>m3</v>
          </cell>
          <cell r="G231">
            <v>11.7</v>
          </cell>
          <cell r="M231">
            <v>12.93</v>
          </cell>
          <cell r="O231">
            <v>13.4</v>
          </cell>
        </row>
        <row r="232">
          <cell r="A232" t="str">
            <v>2 S 01 513 01</v>
          </cell>
          <cell r="B232" t="str">
            <v>Compactação de material de "bota-fora"</v>
          </cell>
          <cell r="E232" t="str">
            <v>m3</v>
          </cell>
          <cell r="G232">
            <v>1.07</v>
          </cell>
          <cell r="M232">
            <v>1.2</v>
          </cell>
          <cell r="O232">
            <v>1.22</v>
          </cell>
        </row>
        <row r="233">
          <cell r="A233" t="str">
            <v>2 S 02 100 00</v>
          </cell>
          <cell r="B233" t="str">
            <v>Reforço do subleito</v>
          </cell>
          <cell r="E233" t="str">
            <v>m3</v>
          </cell>
          <cell r="G233">
            <v>7.38</v>
          </cell>
          <cell r="M233">
            <v>7.89</v>
          </cell>
          <cell r="O233">
            <v>8.2899999999999991</v>
          </cell>
        </row>
        <row r="234">
          <cell r="A234" t="str">
            <v>2 S 02 110 00</v>
          </cell>
          <cell r="B234" t="str">
            <v>Regularização do subleito</v>
          </cell>
          <cell r="E234" t="str">
            <v>m2</v>
          </cell>
          <cell r="G234">
            <v>0.42</v>
          </cell>
          <cell r="M234">
            <v>0.47</v>
          </cell>
          <cell r="O234">
            <v>0.48</v>
          </cell>
        </row>
        <row r="235">
          <cell r="A235" t="str">
            <v>2 S 02 110 01</v>
          </cell>
          <cell r="B235" t="str">
            <v>Regul. subleito c/ fres. corte contr.autom. greide</v>
          </cell>
          <cell r="E235" t="str">
            <v>m2</v>
          </cell>
          <cell r="G235">
            <v>0.69</v>
          </cell>
          <cell r="M235">
            <v>0.75</v>
          </cell>
          <cell r="O235">
            <v>0.75</v>
          </cell>
        </row>
        <row r="236">
          <cell r="A236" t="str">
            <v>2 S 02 200 00</v>
          </cell>
          <cell r="B236" t="str">
            <v>Sub-base solo estabilizado granul. s/ mistura</v>
          </cell>
          <cell r="E236" t="str">
            <v>m3</v>
          </cell>
          <cell r="G236">
            <v>7.38</v>
          </cell>
          <cell r="M236">
            <v>7.89</v>
          </cell>
          <cell r="O236">
            <v>8.2899999999999991</v>
          </cell>
        </row>
        <row r="237">
          <cell r="A237" t="str">
            <v>2 S 02 200 01</v>
          </cell>
          <cell r="B237" t="str">
            <v>Base solo estabilizado granul. s/ mistura</v>
          </cell>
          <cell r="E237" t="str">
            <v>m3</v>
          </cell>
          <cell r="G237">
            <v>7.38</v>
          </cell>
          <cell r="M237">
            <v>7.89</v>
          </cell>
          <cell r="O237">
            <v>8.2899999999999991</v>
          </cell>
        </row>
        <row r="238">
          <cell r="A238" t="str">
            <v>2 S 02 210 00</v>
          </cell>
          <cell r="B238" t="str">
            <v>Sub-base estab. granul. c/ mistura solo na pista</v>
          </cell>
          <cell r="E238" t="str">
            <v>m3</v>
          </cell>
          <cell r="G238">
            <v>7.94</v>
          </cell>
          <cell r="M238">
            <v>8.51</v>
          </cell>
          <cell r="O238">
            <v>8.93</v>
          </cell>
        </row>
        <row r="239">
          <cell r="A239" t="str">
            <v>2 S 02 210 01</v>
          </cell>
          <cell r="B239" t="str">
            <v>Sub-base estab. granul. c/ mist. solo-areia pista</v>
          </cell>
          <cell r="E239" t="str">
            <v>m3</v>
          </cell>
          <cell r="G239">
            <v>8.86</v>
          </cell>
          <cell r="M239">
            <v>9.49</v>
          </cell>
          <cell r="O239">
            <v>10.02</v>
          </cell>
        </row>
        <row r="240">
          <cell r="A240" t="str">
            <v>2 S 02 210 02</v>
          </cell>
          <cell r="B240" t="str">
            <v>Base estab.granul.c/ mist.solo - areia na pista</v>
          </cell>
          <cell r="E240" t="str">
            <v>m3</v>
          </cell>
          <cell r="G240">
            <v>8.86</v>
          </cell>
          <cell r="M240">
            <v>9.49</v>
          </cell>
          <cell r="O240">
            <v>10.02</v>
          </cell>
        </row>
        <row r="241">
          <cell r="A241" t="str">
            <v>2 S 02 220 00</v>
          </cell>
          <cell r="B241" t="str">
            <v>Base estab.granul.c/ mistura solo - brita</v>
          </cell>
          <cell r="E241" t="str">
            <v>m3</v>
          </cell>
          <cell r="G241">
            <v>23.78</v>
          </cell>
          <cell r="M241">
            <v>26.3</v>
          </cell>
          <cell r="O241">
            <v>27.11</v>
          </cell>
        </row>
        <row r="242">
          <cell r="A242" t="str">
            <v>2 S 02 230 00</v>
          </cell>
          <cell r="B242" t="str">
            <v>Base de brita graduada</v>
          </cell>
          <cell r="E242" t="str">
            <v>m3</v>
          </cell>
          <cell r="G242">
            <v>37.299999999999997</v>
          </cell>
          <cell r="M242">
            <v>41.95</v>
          </cell>
          <cell r="O242">
            <v>42.92</v>
          </cell>
        </row>
        <row r="243">
          <cell r="A243" t="str">
            <v>2 S 02 230 01</v>
          </cell>
          <cell r="B243" t="str">
            <v>Base brita grad. c/ dist. agreg. contr. de greide</v>
          </cell>
          <cell r="E243" t="str">
            <v>m3</v>
          </cell>
          <cell r="G243">
            <v>38.340000000000003</v>
          </cell>
          <cell r="M243">
            <v>42.98</v>
          </cell>
          <cell r="O243">
            <v>43.93</v>
          </cell>
        </row>
        <row r="244">
          <cell r="A244" t="str">
            <v>2 S 02 231 00</v>
          </cell>
          <cell r="B244" t="str">
            <v>Base de macadame hidráulico</v>
          </cell>
          <cell r="E244" t="str">
            <v>m3</v>
          </cell>
          <cell r="G244">
            <v>32.799999999999997</v>
          </cell>
          <cell r="M244">
            <v>36.840000000000003</v>
          </cell>
          <cell r="O244">
            <v>37.630000000000003</v>
          </cell>
        </row>
        <row r="245">
          <cell r="A245" t="str">
            <v>2 S 02 241 01</v>
          </cell>
          <cell r="B245" t="str">
            <v>Base de solo cimento c/ mistura em usina</v>
          </cell>
          <cell r="E245" t="str">
            <v>m3</v>
          </cell>
          <cell r="G245">
            <v>99.82</v>
          </cell>
          <cell r="M245">
            <v>105.98</v>
          </cell>
          <cell r="O245">
            <v>109.32</v>
          </cell>
        </row>
        <row r="246">
          <cell r="A246" t="str">
            <v>2 S 02 243 01</v>
          </cell>
          <cell r="B246" t="str">
            <v>Sub-base de solo melhor. c/ cimento mist. em usina</v>
          </cell>
          <cell r="E246" t="str">
            <v>m3</v>
          </cell>
          <cell r="G246">
            <v>57.1</v>
          </cell>
          <cell r="M246">
            <v>60.64</v>
          </cell>
          <cell r="O246">
            <v>62.57</v>
          </cell>
        </row>
        <row r="247">
          <cell r="A247" t="str">
            <v>2 S 02 300 00</v>
          </cell>
          <cell r="B247" t="str">
            <v>Imprimação</v>
          </cell>
          <cell r="E247" t="str">
            <v>m2</v>
          </cell>
          <cell r="G247">
            <v>0.12</v>
          </cell>
          <cell r="M247">
            <v>0.14000000000000001</v>
          </cell>
          <cell r="O247">
            <v>0.14000000000000001</v>
          </cell>
        </row>
        <row r="248">
          <cell r="A248" t="str">
            <v>2 S 02 400 00</v>
          </cell>
          <cell r="B248" t="str">
            <v>Pintura de ligação</v>
          </cell>
          <cell r="E248" t="str">
            <v>m2</v>
          </cell>
          <cell r="G248">
            <v>0.08</v>
          </cell>
          <cell r="M248">
            <v>0.1</v>
          </cell>
          <cell r="O248">
            <v>0.1</v>
          </cell>
        </row>
        <row r="249">
          <cell r="A249" t="str">
            <v>2 S 02 500 00</v>
          </cell>
          <cell r="B249" t="str">
            <v>Tratamento superficial simples c/ cap</v>
          </cell>
          <cell r="E249" t="str">
            <v>m2</v>
          </cell>
          <cell r="G249">
            <v>0.43</v>
          </cell>
          <cell r="M249">
            <v>0.49</v>
          </cell>
          <cell r="O249">
            <v>0.49</v>
          </cell>
        </row>
        <row r="250">
          <cell r="A250" t="str">
            <v>2 S 02 500 01</v>
          </cell>
          <cell r="B250" t="str">
            <v>Tratamento superficial simples c/ emulsão</v>
          </cell>
          <cell r="E250" t="str">
            <v>m2</v>
          </cell>
          <cell r="G250">
            <v>0.4</v>
          </cell>
          <cell r="M250">
            <v>0.46</v>
          </cell>
          <cell r="O250">
            <v>0.46</v>
          </cell>
        </row>
        <row r="251">
          <cell r="A251" t="str">
            <v>2 S 02 500 02</v>
          </cell>
          <cell r="B251" t="str">
            <v>Tratamento superficial simples c/ banho diluído</v>
          </cell>
          <cell r="E251" t="str">
            <v>m2</v>
          </cell>
          <cell r="G251">
            <v>0.46</v>
          </cell>
          <cell r="M251">
            <v>0.53</v>
          </cell>
          <cell r="O251">
            <v>0.53</v>
          </cell>
        </row>
        <row r="252">
          <cell r="A252" t="str">
            <v>2 S 02 501 00</v>
          </cell>
          <cell r="B252" t="str">
            <v>Tratamento superficial duplo c/ cap</v>
          </cell>
          <cell r="E252" t="str">
            <v>m2</v>
          </cell>
          <cell r="G252">
            <v>1.26</v>
          </cell>
          <cell r="M252">
            <v>1.44</v>
          </cell>
          <cell r="O252">
            <v>1.45</v>
          </cell>
        </row>
        <row r="253">
          <cell r="A253" t="str">
            <v>2 S 02 501 01</v>
          </cell>
          <cell r="B253" t="str">
            <v>Tratamento superficial duplo c/ emulsão</v>
          </cell>
          <cell r="E253" t="str">
            <v>m2</v>
          </cell>
          <cell r="G253">
            <v>1.25</v>
          </cell>
          <cell r="M253">
            <v>1.43</v>
          </cell>
          <cell r="O253">
            <v>1.44</v>
          </cell>
        </row>
        <row r="254">
          <cell r="A254" t="str">
            <v>2 S 02 501 02</v>
          </cell>
          <cell r="B254" t="str">
            <v>Tratamento superficial duplo c/ banho diluído</v>
          </cell>
          <cell r="E254" t="str">
            <v>m2</v>
          </cell>
          <cell r="G254">
            <v>1.39</v>
          </cell>
          <cell r="M254">
            <v>1.58</v>
          </cell>
          <cell r="O254">
            <v>1.6</v>
          </cell>
        </row>
        <row r="255">
          <cell r="A255" t="str">
            <v>2 S 02 502 00</v>
          </cell>
          <cell r="B255" t="str">
            <v>Tratamento superficial triplo c/ cap</v>
          </cell>
          <cell r="E255" t="str">
            <v>m2</v>
          </cell>
          <cell r="G255">
            <v>1.81</v>
          </cell>
          <cell r="M255">
            <v>2.06</v>
          </cell>
          <cell r="O255">
            <v>2.08</v>
          </cell>
        </row>
        <row r="256">
          <cell r="A256" t="str">
            <v>2 S 02 502 01</v>
          </cell>
          <cell r="B256" t="str">
            <v>Tratamento superficial triplo c/ emulsão</v>
          </cell>
          <cell r="E256" t="str">
            <v>m2</v>
          </cell>
          <cell r="G256">
            <v>1.83</v>
          </cell>
          <cell r="M256">
            <v>2.09</v>
          </cell>
          <cell r="O256">
            <v>2.1</v>
          </cell>
        </row>
        <row r="257">
          <cell r="A257" t="str">
            <v>2 S 02 502 02</v>
          </cell>
          <cell r="B257" t="str">
            <v>Tratamento superficial triplo c/ banho diluído</v>
          </cell>
          <cell r="E257" t="str">
            <v>m2</v>
          </cell>
          <cell r="G257">
            <v>1.99</v>
          </cell>
          <cell r="M257">
            <v>2.27</v>
          </cell>
          <cell r="O257">
            <v>2.29</v>
          </cell>
        </row>
        <row r="258">
          <cell r="A258" t="str">
            <v>2 S 02 530 00</v>
          </cell>
          <cell r="B258" t="str">
            <v>Pré-misturado a frio</v>
          </cell>
          <cell r="E258" t="str">
            <v>m3</v>
          </cell>
          <cell r="G258">
            <v>51.95</v>
          </cell>
          <cell r="M258">
            <v>58.27</v>
          </cell>
          <cell r="O258">
            <v>59.33</v>
          </cell>
        </row>
        <row r="259">
          <cell r="A259" t="str">
            <v>2 S 02 531 00</v>
          </cell>
          <cell r="B259" t="str">
            <v>Macadame betuminoso por penetração</v>
          </cell>
          <cell r="E259" t="str">
            <v>m3</v>
          </cell>
          <cell r="G259">
            <v>44.59</v>
          </cell>
          <cell r="M259">
            <v>50.28</v>
          </cell>
          <cell r="O259">
            <v>51.03</v>
          </cell>
        </row>
        <row r="260">
          <cell r="A260" t="str">
            <v>2 S 02 532 00</v>
          </cell>
          <cell r="B260" t="str">
            <v>Areia-asfalto a quente</v>
          </cell>
          <cell r="E260" t="str">
            <v>t</v>
          </cell>
          <cell r="G260">
            <v>35.71</v>
          </cell>
          <cell r="M260">
            <v>38.22</v>
          </cell>
          <cell r="O260">
            <v>38.67</v>
          </cell>
        </row>
        <row r="261">
          <cell r="A261" t="str">
            <v>2 S 02 540 01</v>
          </cell>
          <cell r="B261" t="str">
            <v>Conc. betuminoso usinado a quente - capa rolamento</v>
          </cell>
          <cell r="E261" t="str">
            <v>t</v>
          </cell>
          <cell r="G261">
            <v>30.94</v>
          </cell>
          <cell r="M261">
            <v>33.76</v>
          </cell>
          <cell r="O261">
            <v>34.15</v>
          </cell>
        </row>
        <row r="262">
          <cell r="A262" t="str">
            <v>2 S 02 540 02</v>
          </cell>
          <cell r="B262" t="str">
            <v>Concreto betuminoso usinado a quente - "binder"</v>
          </cell>
          <cell r="E262" t="str">
            <v>t</v>
          </cell>
          <cell r="G262">
            <v>30.33</v>
          </cell>
          <cell r="M262">
            <v>33.21</v>
          </cell>
          <cell r="O262">
            <v>33.619999999999997</v>
          </cell>
        </row>
        <row r="263">
          <cell r="A263" t="str">
            <v>2 S 02 603 00</v>
          </cell>
          <cell r="B263" t="str">
            <v>Sub-base de concreto rolado</v>
          </cell>
          <cell r="E263" t="str">
            <v>m3</v>
          </cell>
          <cell r="G263">
            <v>74.19</v>
          </cell>
          <cell r="M263">
            <v>107.78</v>
          </cell>
          <cell r="O263">
            <v>108.71</v>
          </cell>
        </row>
        <row r="264">
          <cell r="A264" t="str">
            <v>2 S 02 604 00</v>
          </cell>
          <cell r="B264" t="str">
            <v>Sub-base de concreto de cimento portland</v>
          </cell>
          <cell r="E264" t="str">
            <v>m3</v>
          </cell>
          <cell r="G264">
            <v>119.92</v>
          </cell>
          <cell r="M264">
            <v>134.34</v>
          </cell>
          <cell r="O264">
            <v>136.71</v>
          </cell>
        </row>
        <row r="265">
          <cell r="A265" t="str">
            <v>2 S 02 606 00</v>
          </cell>
          <cell r="B265" t="str">
            <v>Concreto de cimento portland com fôrma deslizante</v>
          </cell>
          <cell r="E265" t="str">
            <v>m3</v>
          </cell>
          <cell r="G265">
            <v>175.29</v>
          </cell>
          <cell r="M265">
            <v>282.95</v>
          </cell>
          <cell r="O265">
            <v>283.45999999999998</v>
          </cell>
        </row>
        <row r="266">
          <cell r="A266" t="str">
            <v>2 S 02 607 00</v>
          </cell>
          <cell r="B266" t="str">
            <v>Concreto cimento portland c/ equip. pequeno porte</v>
          </cell>
          <cell r="E266" t="str">
            <v>m3</v>
          </cell>
          <cell r="G266">
            <v>278.25</v>
          </cell>
          <cell r="M266">
            <v>302.01</v>
          </cell>
          <cell r="O266">
            <v>309.39999999999998</v>
          </cell>
        </row>
        <row r="267">
          <cell r="A267" t="str">
            <v>2 S 02 700 01</v>
          </cell>
          <cell r="B267" t="str">
            <v>Execução pavim. c/ peças pré-moldadas concr.</v>
          </cell>
          <cell r="E267" t="str">
            <v>m2</v>
          </cell>
          <cell r="G267">
            <v>36.909999999999997</v>
          </cell>
          <cell r="M267">
            <v>53.46</v>
          </cell>
          <cell r="O267">
            <v>53.64</v>
          </cell>
        </row>
        <row r="268">
          <cell r="A268" t="str">
            <v>2 S 02 702 00</v>
          </cell>
          <cell r="B268" t="str">
            <v>Limpeza e enchimento de junta de pavimento de conc</v>
          </cell>
          <cell r="E268" t="str">
            <v>m</v>
          </cell>
          <cell r="G268">
            <v>2.87</v>
          </cell>
          <cell r="M268">
            <v>2.8</v>
          </cell>
          <cell r="O268">
            <v>2.64</v>
          </cell>
        </row>
        <row r="269">
          <cell r="A269" t="str">
            <v>2 S 03 000 02</v>
          </cell>
          <cell r="B269" t="str">
            <v>Escavação manual de cavas em material 1a cat</v>
          </cell>
          <cell r="E269" t="str">
            <v>m3</v>
          </cell>
          <cell r="G269">
            <v>21.92</v>
          </cell>
          <cell r="M269">
            <v>26.31</v>
          </cell>
          <cell r="O269">
            <v>26.31</v>
          </cell>
        </row>
        <row r="270">
          <cell r="A270" t="str">
            <v>2 S 03 000 03</v>
          </cell>
          <cell r="B270" t="str">
            <v>Escavação manual de cavas em material 2a cat</v>
          </cell>
          <cell r="E270" t="str">
            <v>m3</v>
          </cell>
          <cell r="G270">
            <v>29.23</v>
          </cell>
          <cell r="M270">
            <v>35.08</v>
          </cell>
          <cell r="O270">
            <v>35.08</v>
          </cell>
        </row>
        <row r="271">
          <cell r="A271" t="str">
            <v>2 S 03 010 01</v>
          </cell>
          <cell r="B271" t="str">
            <v>Escavação em cavas de fundação com esgotamento</v>
          </cell>
          <cell r="E271" t="str">
            <v>m3</v>
          </cell>
          <cell r="G271">
            <v>25</v>
          </cell>
          <cell r="M271">
            <v>29.91</v>
          </cell>
          <cell r="O271">
            <v>29.91</v>
          </cell>
        </row>
        <row r="272">
          <cell r="A272" t="str">
            <v>2 S 03 119 01</v>
          </cell>
          <cell r="B272" t="str">
            <v>Escoramento com madeira de OAE</v>
          </cell>
          <cell r="E272" t="str">
            <v>m3</v>
          </cell>
          <cell r="G272">
            <v>18.87</v>
          </cell>
          <cell r="M272">
            <v>20.49</v>
          </cell>
          <cell r="O272">
            <v>21</v>
          </cell>
        </row>
        <row r="273">
          <cell r="A273" t="str">
            <v>2 S 03 300 01</v>
          </cell>
          <cell r="B273" t="str">
            <v>Confecção e lançamento concr. magro em betoneira</v>
          </cell>
          <cell r="E273" t="str">
            <v>m3</v>
          </cell>
          <cell r="G273">
            <v>160.36000000000001</v>
          </cell>
          <cell r="M273">
            <v>177.03</v>
          </cell>
          <cell r="O273">
            <v>180.91</v>
          </cell>
        </row>
        <row r="274">
          <cell r="A274" t="str">
            <v>2 S 03 321 00</v>
          </cell>
          <cell r="B274" t="str">
            <v>Conc.estr.fck=8 MPa-contr.raz.uso ger.conf. e lanç</v>
          </cell>
          <cell r="E274" t="str">
            <v>m3</v>
          </cell>
          <cell r="G274">
            <v>192.27</v>
          </cell>
          <cell r="M274">
            <v>210.91</v>
          </cell>
          <cell r="O274">
            <v>215.84</v>
          </cell>
        </row>
        <row r="275">
          <cell r="A275" t="str">
            <v>2 S 03 322 00</v>
          </cell>
          <cell r="B275" t="str">
            <v>Conc.estr.fck=10 MPa-contr.raz.uso ger.conf.e lanç</v>
          </cell>
          <cell r="E275" t="str">
            <v>m3</v>
          </cell>
          <cell r="G275">
            <v>203.11</v>
          </cell>
          <cell r="M275">
            <v>222.42</v>
          </cell>
          <cell r="O275">
            <v>227.71</v>
          </cell>
        </row>
        <row r="276">
          <cell r="A276" t="str">
            <v>2 S 03 323 00</v>
          </cell>
          <cell r="B276" t="str">
            <v>Conc.estr.fck=12 MPa-contr.raz.uso ger.conf.e lanç</v>
          </cell>
          <cell r="E276" t="str">
            <v>m3</v>
          </cell>
          <cell r="G276">
            <v>214.75</v>
          </cell>
          <cell r="M276">
            <v>234.78</v>
          </cell>
          <cell r="O276">
            <v>240.46</v>
          </cell>
        </row>
        <row r="277">
          <cell r="A277" t="str">
            <v>2 S 03 324 00</v>
          </cell>
          <cell r="B277" t="str">
            <v>Conc.estr.fck=15 MPa-contr.raz.uso ger.conf.e lanç</v>
          </cell>
          <cell r="E277" t="str">
            <v>m3</v>
          </cell>
          <cell r="G277">
            <v>227.01</v>
          </cell>
          <cell r="M277">
            <v>247.79</v>
          </cell>
          <cell r="O277">
            <v>253.88</v>
          </cell>
        </row>
        <row r="278">
          <cell r="A278" t="str">
            <v>2 S 03 324 01</v>
          </cell>
          <cell r="B278" t="str">
            <v>Conc.estr.fck=15 MPa-contr.raz.c/adit.conf. e lanç</v>
          </cell>
          <cell r="E278" t="str">
            <v>m3</v>
          </cell>
          <cell r="G278">
            <v>209.63</v>
          </cell>
          <cell r="M278">
            <v>228.71</v>
          </cell>
          <cell r="O278">
            <v>234.5</v>
          </cell>
        </row>
        <row r="279">
          <cell r="A279" t="str">
            <v>2 S 03 325 00</v>
          </cell>
          <cell r="B279" t="str">
            <v>Conc.estr.fck=18 MPa-contr.raz.uso ger.conf.e lanç</v>
          </cell>
          <cell r="E279" t="str">
            <v>m3</v>
          </cell>
          <cell r="G279">
            <v>239.11</v>
          </cell>
          <cell r="M279">
            <v>260.66000000000003</v>
          </cell>
          <cell r="O279">
            <v>267.14</v>
          </cell>
        </row>
        <row r="280">
          <cell r="A280" t="str">
            <v>2 S 03 325 01</v>
          </cell>
          <cell r="B280" t="str">
            <v>Conc.estr.fck=18 MPa-contr.raz.c/adit.conf. e lanç</v>
          </cell>
          <cell r="E280" t="str">
            <v>m3</v>
          </cell>
          <cell r="G280">
            <v>220.81</v>
          </cell>
          <cell r="M280">
            <v>240.62</v>
          </cell>
          <cell r="O280">
            <v>246.77</v>
          </cell>
        </row>
        <row r="281">
          <cell r="A281" t="str">
            <v>2 S 03 326 00</v>
          </cell>
          <cell r="B281" t="str">
            <v>Conc.estr.fck=20 MPa-contr.raz.uso ger.conf.e lanç</v>
          </cell>
          <cell r="E281" t="str">
            <v>m3</v>
          </cell>
          <cell r="G281">
            <v>249.01</v>
          </cell>
          <cell r="M281">
            <v>271.17</v>
          </cell>
          <cell r="O281">
            <v>277.97000000000003</v>
          </cell>
        </row>
        <row r="282">
          <cell r="A282" t="str">
            <v>2 S 03 326 01</v>
          </cell>
          <cell r="B282" t="str">
            <v>Conc.estr.fck=20 MPa-contr.raz.c/adit.conf. e lanç</v>
          </cell>
          <cell r="E282" t="str">
            <v>m3</v>
          </cell>
          <cell r="G282">
            <v>230.98</v>
          </cell>
          <cell r="M282">
            <v>251.38</v>
          </cell>
          <cell r="O282">
            <v>257.87</v>
          </cell>
        </row>
        <row r="283">
          <cell r="A283" t="str">
            <v>2 S 03 327 00</v>
          </cell>
          <cell r="B283" t="str">
            <v>Conc.estr.fck=22 MPa-contr.raz.uso ger.conf.e lanç</v>
          </cell>
          <cell r="E283" t="str">
            <v>m3</v>
          </cell>
          <cell r="G283">
            <v>260.64999999999998</v>
          </cell>
          <cell r="M283">
            <v>283.52999999999997</v>
          </cell>
          <cell r="O283">
            <v>290.72000000000003</v>
          </cell>
        </row>
        <row r="284">
          <cell r="A284" t="str">
            <v>2 S 03 328 00</v>
          </cell>
          <cell r="B284" t="str">
            <v>Conc.estr.fck=24 MPa-contr.raz.uso ger.conf.e lanç</v>
          </cell>
          <cell r="E284" t="str">
            <v>m3</v>
          </cell>
          <cell r="G284">
            <v>272.52</v>
          </cell>
          <cell r="M284">
            <v>296.13</v>
          </cell>
          <cell r="O284">
            <v>303.72000000000003</v>
          </cell>
        </row>
        <row r="285">
          <cell r="A285" t="str">
            <v>2 S 03 329 00</v>
          </cell>
          <cell r="B285" t="str">
            <v>Conc.estr.fck=25 MPa-contr.raz.c/adit.conf. e lanç</v>
          </cell>
          <cell r="E285" t="str">
            <v>m3</v>
          </cell>
          <cell r="G285">
            <v>253.24</v>
          </cell>
          <cell r="M285">
            <v>275.2</v>
          </cell>
          <cell r="O285">
            <v>282.39999999999998</v>
          </cell>
        </row>
        <row r="286">
          <cell r="A286" t="str">
            <v>2 S 03 329 01</v>
          </cell>
          <cell r="B286" t="str">
            <v>Conc.estr.fck=26 MPa-contr.raz.uso ger.conf.e lanç</v>
          </cell>
          <cell r="E286" t="str">
            <v>m3</v>
          </cell>
          <cell r="G286">
            <v>283.35000000000002</v>
          </cell>
          <cell r="M286">
            <v>307.63</v>
          </cell>
          <cell r="O286">
            <v>315.58</v>
          </cell>
        </row>
        <row r="287">
          <cell r="A287" t="str">
            <v>2 S 03 329 02</v>
          </cell>
          <cell r="B287" t="str">
            <v>Conc.estr.fck=30 MPa-contr.raz.uso ger.conf.e lanç</v>
          </cell>
          <cell r="E287" t="str">
            <v>m3</v>
          </cell>
          <cell r="G287">
            <v>293.95999999999998</v>
          </cell>
          <cell r="M287">
            <v>318.91000000000003</v>
          </cell>
          <cell r="O287">
            <v>327.2</v>
          </cell>
        </row>
        <row r="288">
          <cell r="A288" t="str">
            <v>2 S 03 329 03</v>
          </cell>
          <cell r="B288" t="str">
            <v>Conc.estr.fck=30 MPa-contr.raz.uso ger.conf.e lanç</v>
          </cell>
          <cell r="E288" t="str">
            <v>m3</v>
          </cell>
          <cell r="G288">
            <v>273.69</v>
          </cell>
          <cell r="M288">
            <v>297</v>
          </cell>
          <cell r="O288">
            <v>304.86</v>
          </cell>
        </row>
        <row r="289">
          <cell r="A289" t="str">
            <v>2 S 03 329 04</v>
          </cell>
          <cell r="B289" t="str">
            <v>Conc.estr.fck=35 MPa-contr.raz.c/adit.conf. e lanç</v>
          </cell>
          <cell r="E289" t="str">
            <v>m3</v>
          </cell>
          <cell r="G289">
            <v>294.66000000000003</v>
          </cell>
          <cell r="M289">
            <v>319.14999999999998</v>
          </cell>
          <cell r="O289">
            <v>327.78</v>
          </cell>
        </row>
        <row r="290">
          <cell r="A290" t="str">
            <v>2 S 03 370 00</v>
          </cell>
          <cell r="B290" t="str">
            <v>Forma comum de madeira</v>
          </cell>
          <cell r="E290" t="str">
            <v>m2</v>
          </cell>
          <cell r="G290">
            <v>27.54</v>
          </cell>
          <cell r="M290">
            <v>30.48</v>
          </cell>
          <cell r="O290">
            <v>30.53</v>
          </cell>
        </row>
        <row r="291">
          <cell r="A291" t="str">
            <v>2 S 03 371 01</v>
          </cell>
          <cell r="B291" t="str">
            <v>Forma de placa compensada resinada</v>
          </cell>
          <cell r="E291" t="str">
            <v>m2</v>
          </cell>
          <cell r="G291">
            <v>21.92</v>
          </cell>
          <cell r="M291">
            <v>24.19</v>
          </cell>
          <cell r="O291">
            <v>24.24</v>
          </cell>
        </row>
        <row r="292">
          <cell r="A292" t="str">
            <v>2 S 03 371 02</v>
          </cell>
          <cell r="B292" t="str">
            <v>Forma de placa compensada plastificada</v>
          </cell>
          <cell r="E292" t="str">
            <v>m2</v>
          </cell>
          <cell r="G292">
            <v>24.51</v>
          </cell>
          <cell r="M292">
            <v>26.78</v>
          </cell>
          <cell r="O292">
            <v>26.83</v>
          </cell>
        </row>
        <row r="293">
          <cell r="A293" t="str">
            <v>2 S 03 372 01</v>
          </cell>
          <cell r="B293" t="str">
            <v>Formas para tubulão</v>
          </cell>
          <cell r="E293" t="str">
            <v>m2</v>
          </cell>
          <cell r="G293">
            <v>13.34</v>
          </cell>
          <cell r="M293">
            <v>15.39</v>
          </cell>
          <cell r="O293">
            <v>15.4</v>
          </cell>
        </row>
        <row r="294">
          <cell r="A294" t="str">
            <v>2 S 03 401 01</v>
          </cell>
          <cell r="B294" t="str">
            <v>Estaca tipo Franki D=350 mm</v>
          </cell>
          <cell r="E294" t="str">
            <v>m</v>
          </cell>
          <cell r="G294">
            <v>106.96</v>
          </cell>
          <cell r="M294">
            <v>121.37</v>
          </cell>
          <cell r="O294">
            <v>125.92</v>
          </cell>
        </row>
        <row r="295">
          <cell r="A295" t="str">
            <v>2 S 03 401 02</v>
          </cell>
          <cell r="B295" t="str">
            <v>Estaca tipo Franki D=400 mm</v>
          </cell>
          <cell r="E295" t="str">
            <v>m</v>
          </cell>
          <cell r="G295">
            <v>117.69</v>
          </cell>
          <cell r="M295">
            <v>133.51</v>
          </cell>
          <cell r="O295">
            <v>138.46</v>
          </cell>
        </row>
        <row r="296">
          <cell r="A296" t="str">
            <v>2 S 03 401 03</v>
          </cell>
          <cell r="B296" t="str">
            <v>Estaca tipo Franki D=520 mm</v>
          </cell>
          <cell r="E296" t="str">
            <v>m</v>
          </cell>
          <cell r="G296">
            <v>163.25</v>
          </cell>
          <cell r="M296">
            <v>184.25</v>
          </cell>
          <cell r="O296">
            <v>190.99</v>
          </cell>
        </row>
        <row r="297">
          <cell r="A297" t="str">
            <v>2 S 03 401 04</v>
          </cell>
          <cell r="B297" t="str">
            <v>Estaca tipo Franki D=600 mm</v>
          </cell>
          <cell r="E297" t="str">
            <v>m</v>
          </cell>
          <cell r="G297">
            <v>204.35</v>
          </cell>
          <cell r="M297">
            <v>230.21</v>
          </cell>
          <cell r="O297">
            <v>238.61</v>
          </cell>
        </row>
        <row r="298">
          <cell r="A298" t="str">
            <v>2 S 03 402 01</v>
          </cell>
          <cell r="B298" t="str">
            <v>Cravação estacas pré-mold. de concreto 30 x 30 cm</v>
          </cell>
          <cell r="E298" t="str">
            <v>m</v>
          </cell>
          <cell r="G298">
            <v>109.09</v>
          </cell>
          <cell r="M298">
            <v>123.59</v>
          </cell>
          <cell r="O298">
            <v>127.15</v>
          </cell>
        </row>
        <row r="299">
          <cell r="A299" t="str">
            <v>2 S 03 404 01</v>
          </cell>
          <cell r="B299" t="str">
            <v>Forn. e crav. estacas perfil met. I de 10" simples</v>
          </cell>
          <cell r="E299" t="str">
            <v>m</v>
          </cell>
          <cell r="G299">
            <v>240.04</v>
          </cell>
          <cell r="M299">
            <v>257.08</v>
          </cell>
          <cell r="O299">
            <v>260.58999999999997</v>
          </cell>
        </row>
        <row r="300">
          <cell r="A300" t="str">
            <v>2 S 03 404 04</v>
          </cell>
          <cell r="B300" t="str">
            <v>Forn. e crav. estacas perfil met. I de 10" duplo</v>
          </cell>
          <cell r="E300" t="str">
            <v>m</v>
          </cell>
          <cell r="G300">
            <v>382.91</v>
          </cell>
          <cell r="M300">
            <v>400.25</v>
          </cell>
          <cell r="O300">
            <v>403.83</v>
          </cell>
        </row>
        <row r="301">
          <cell r="A301" t="str">
            <v>2 S 03 404 11</v>
          </cell>
          <cell r="B301" t="str">
            <v>Cravação estacas met. trilhos soldados - estrela</v>
          </cell>
          <cell r="E301" t="str">
            <v>m</v>
          </cell>
          <cell r="G301">
            <v>214.28</v>
          </cell>
          <cell r="M301">
            <v>255.04</v>
          </cell>
          <cell r="O301">
            <v>266.54000000000002</v>
          </cell>
        </row>
        <row r="302">
          <cell r="A302" t="str">
            <v>2 S 03 410 01</v>
          </cell>
          <cell r="B302" t="str">
            <v>Tubulão a céu aberto diâmetro externo = 1,00 m</v>
          </cell>
          <cell r="E302" t="str">
            <v>m</v>
          </cell>
          <cell r="G302">
            <v>666.11</v>
          </cell>
          <cell r="M302">
            <v>754.53</v>
          </cell>
          <cell r="O302">
            <v>773.36</v>
          </cell>
        </row>
        <row r="303">
          <cell r="A303" t="str">
            <v>2 S 03 410 11</v>
          </cell>
          <cell r="B303" t="str">
            <v>Tubulão a céu aberto diâmetro externo = 1,20 m</v>
          </cell>
          <cell r="E303" t="str">
            <v>m</v>
          </cell>
          <cell r="G303">
            <v>864.88</v>
          </cell>
          <cell r="M303">
            <v>979.92</v>
          </cell>
          <cell r="O303">
            <v>1002.96</v>
          </cell>
        </row>
        <row r="304">
          <cell r="A304" t="str">
            <v>2 S 03 410 21</v>
          </cell>
          <cell r="B304" t="str">
            <v>Tubulão a céu aberto diâmetro externo = 1,40 m</v>
          </cell>
          <cell r="E304" t="str">
            <v>m</v>
          </cell>
          <cell r="G304">
            <v>1080.8399999999999</v>
          </cell>
          <cell r="M304">
            <v>1225.73</v>
          </cell>
          <cell r="O304">
            <v>1253.0999999999999</v>
          </cell>
        </row>
        <row r="305">
          <cell r="A305" t="str">
            <v>2 S 03 410 31</v>
          </cell>
          <cell r="B305" t="str">
            <v>Tubulão a céu aberto diâmetro externo = 1,60 m</v>
          </cell>
          <cell r="E305" t="str">
            <v>m</v>
          </cell>
          <cell r="G305">
            <v>1306.05</v>
          </cell>
          <cell r="M305">
            <v>1482.49</v>
          </cell>
          <cell r="O305">
            <v>1513.82</v>
          </cell>
        </row>
        <row r="306">
          <cell r="A306" t="str">
            <v>2 S 03 410 41</v>
          </cell>
          <cell r="B306" t="str">
            <v>Tubulão a céu aberto diâmetro externo = 1,80 m</v>
          </cell>
          <cell r="E306" t="str">
            <v>m</v>
          </cell>
          <cell r="G306">
            <v>1576.57</v>
          </cell>
          <cell r="M306">
            <v>1790.53</v>
          </cell>
          <cell r="O306">
            <v>1826.88</v>
          </cell>
        </row>
        <row r="307">
          <cell r="A307" t="str">
            <v>2 S 03 410 51</v>
          </cell>
          <cell r="B307" t="str">
            <v>Tubulão a céu aberto diâmetro externo = 2,00 m</v>
          </cell>
          <cell r="E307" t="str">
            <v>m</v>
          </cell>
          <cell r="G307">
            <v>1876.88</v>
          </cell>
          <cell r="M307">
            <v>2131.48</v>
          </cell>
          <cell r="O307">
            <v>2174.0300000000002</v>
          </cell>
        </row>
        <row r="308">
          <cell r="A308" t="str">
            <v>2 S 03 410 61</v>
          </cell>
          <cell r="B308" t="str">
            <v>Tubulão a céu aberto diâmetro externo = 2,20 m</v>
          </cell>
          <cell r="E308" t="str">
            <v>m</v>
          </cell>
          <cell r="G308">
            <v>2234.09</v>
          </cell>
          <cell r="M308">
            <v>2538.9699999999998</v>
          </cell>
          <cell r="O308">
            <v>2588.98</v>
          </cell>
        </row>
        <row r="309">
          <cell r="A309" t="str">
            <v>2 S 03 411 11</v>
          </cell>
          <cell r="B309" t="str">
            <v>Tub.ar comp.D=1,2 m prof.até 12 m lâmina d'água LF</v>
          </cell>
          <cell r="E309" t="str">
            <v>m</v>
          </cell>
          <cell r="G309">
            <v>2096.86</v>
          </cell>
          <cell r="M309">
            <v>2358.8200000000002</v>
          </cell>
          <cell r="O309">
            <v>2381.86</v>
          </cell>
        </row>
        <row r="310">
          <cell r="A310" t="str">
            <v>2 S 03 411 12</v>
          </cell>
          <cell r="B310" t="str">
            <v>Tub.ar comp.D=1,2 m prof. 12/18 m lâmina d'água LF</v>
          </cell>
          <cell r="E310" t="str">
            <v>m</v>
          </cell>
          <cell r="G310">
            <v>2331.33</v>
          </cell>
          <cell r="M310">
            <v>2625.51</v>
          </cell>
          <cell r="O310">
            <v>2648.55</v>
          </cell>
        </row>
        <row r="311">
          <cell r="A311" t="str">
            <v>2 S 03 411 13</v>
          </cell>
          <cell r="B311" t="str">
            <v>Tub.ar comp.D=1,2 m prof. 18/24 m lâmina d'água LF</v>
          </cell>
          <cell r="E311" t="str">
            <v>m</v>
          </cell>
          <cell r="G311">
            <v>2584.09</v>
          </cell>
          <cell r="M311">
            <v>2914.15</v>
          </cell>
          <cell r="O311">
            <v>2937.19</v>
          </cell>
        </row>
        <row r="312">
          <cell r="A312" t="str">
            <v>2 S 03 411 14</v>
          </cell>
          <cell r="B312" t="str">
            <v>Tub.ar comp.D=1,2 m prof. 24/27 m lâmina d'água LF</v>
          </cell>
          <cell r="E312" t="str">
            <v>m</v>
          </cell>
          <cell r="G312">
            <v>2951.84</v>
          </cell>
          <cell r="M312">
            <v>3335.86</v>
          </cell>
          <cell r="O312">
            <v>3358.9</v>
          </cell>
        </row>
        <row r="313">
          <cell r="A313" t="str">
            <v>2 S 03 411 15</v>
          </cell>
          <cell r="B313" t="str">
            <v>Tub.ar.comp.D=1,2 m prof. 27/31 m lâmina d'água LF</v>
          </cell>
          <cell r="E313" t="str">
            <v>m</v>
          </cell>
          <cell r="G313">
            <v>3455.78</v>
          </cell>
          <cell r="M313">
            <v>3921.4</v>
          </cell>
          <cell r="O313">
            <v>3944.44</v>
          </cell>
        </row>
        <row r="314">
          <cell r="A314" t="str">
            <v>2 S 03 411 21</v>
          </cell>
          <cell r="B314" t="str">
            <v>Tub.ar.comp.D=1,4 m prof.até 12 m lâmina d'água LF</v>
          </cell>
          <cell r="E314" t="str">
            <v>m</v>
          </cell>
          <cell r="G314">
            <v>2716.75</v>
          </cell>
          <cell r="M314">
            <v>3055.52</v>
          </cell>
          <cell r="O314">
            <v>3082.9</v>
          </cell>
        </row>
        <row r="315">
          <cell r="A315" t="str">
            <v>2 S 03 411 22</v>
          </cell>
          <cell r="B315" t="str">
            <v>Tub.ar comp.D=1,4 m prof. 12/18 m lâmina d'água LF</v>
          </cell>
          <cell r="E315" t="str">
            <v>m</v>
          </cell>
          <cell r="G315">
            <v>3031.84</v>
          </cell>
          <cell r="M315">
            <v>3413.88</v>
          </cell>
          <cell r="O315">
            <v>3441.26</v>
          </cell>
        </row>
        <row r="316">
          <cell r="A316" t="str">
            <v>2 S 03 411 23</v>
          </cell>
          <cell r="B316" t="str">
            <v>Tub.ar comp.D=1,4 m prof. 18/24 m lâmina d'água LF</v>
          </cell>
          <cell r="E316" t="str">
            <v>m</v>
          </cell>
          <cell r="G316">
            <v>3370.75</v>
          </cell>
          <cell r="M316">
            <v>3800.9</v>
          </cell>
          <cell r="O316">
            <v>3828.28</v>
          </cell>
        </row>
        <row r="317">
          <cell r="A317" t="str">
            <v>2 S 03 411 24</v>
          </cell>
          <cell r="B317" t="str">
            <v>Tub.ar comp.D=1,4 m prof. 24/27 m lâmina d'água LF</v>
          </cell>
          <cell r="E317" t="str">
            <v>m</v>
          </cell>
          <cell r="G317">
            <v>3864.15</v>
          </cell>
          <cell r="M317">
            <v>4366.71</v>
          </cell>
          <cell r="O317">
            <v>4394.09</v>
          </cell>
        </row>
        <row r="318">
          <cell r="A318" t="str">
            <v>2 S 03 411 25</v>
          </cell>
          <cell r="B318" t="str">
            <v>Tub.ar comp.D=1,4 m prof. 27/31 m lâmina d'água LF</v>
          </cell>
          <cell r="E318" t="str">
            <v>m</v>
          </cell>
          <cell r="G318">
            <v>4690.3900000000003</v>
          </cell>
          <cell r="M318">
            <v>5318.78</v>
          </cell>
          <cell r="O318">
            <v>5346.16</v>
          </cell>
        </row>
        <row r="319">
          <cell r="A319" t="str">
            <v>2 S 03 411 31</v>
          </cell>
          <cell r="B319" t="str">
            <v>Tub.ar comp.D=1,6 m prof.até 12 m lâmina d'água LF</v>
          </cell>
          <cell r="E319" t="str">
            <v>m</v>
          </cell>
          <cell r="G319">
            <v>3458.71</v>
          </cell>
          <cell r="M319">
            <v>3889.69</v>
          </cell>
          <cell r="O319">
            <v>3921.04</v>
          </cell>
        </row>
        <row r="320">
          <cell r="A320" t="str">
            <v>2 S 03 411 32</v>
          </cell>
          <cell r="B320" t="str">
            <v>Tub.ar comp.D=1,6 m prof. 12/18 m lâmina d'água LF</v>
          </cell>
          <cell r="E320" t="str">
            <v>m</v>
          </cell>
          <cell r="G320">
            <v>3874.71</v>
          </cell>
          <cell r="M320">
            <v>4362.84</v>
          </cell>
          <cell r="O320">
            <v>4394.1899999999996</v>
          </cell>
        </row>
        <row r="321">
          <cell r="A321" t="str">
            <v>2 S 03 411 33</v>
          </cell>
          <cell r="B321" t="str">
            <v>Tub.ar comp.D=1,6 m prof. 18/24 m lâmina d'água LF</v>
          </cell>
          <cell r="E321" t="str">
            <v>m</v>
          </cell>
          <cell r="G321">
            <v>4322.53</v>
          </cell>
          <cell r="M321">
            <v>4874.25</v>
          </cell>
          <cell r="O321">
            <v>4905.6000000000004</v>
          </cell>
        </row>
        <row r="322">
          <cell r="A322" t="str">
            <v>2 S 03 411 34</v>
          </cell>
          <cell r="B322" t="str">
            <v>Tub.ar comp.D=1,6 m prof. 24/27 m lâmina d'água LF</v>
          </cell>
          <cell r="E322" t="str">
            <v>m</v>
          </cell>
          <cell r="G322">
            <v>4974.83</v>
          </cell>
          <cell r="M322">
            <v>5622.28</v>
          </cell>
          <cell r="O322">
            <v>5653.63</v>
          </cell>
        </row>
        <row r="323">
          <cell r="A323" t="str">
            <v>2 S 03 411 35</v>
          </cell>
          <cell r="B323" t="str">
            <v>Tub.ar comp.D=1,6 m prof. 27/31 m lâmina d'água LF</v>
          </cell>
          <cell r="E323" t="str">
            <v>m</v>
          </cell>
          <cell r="G323">
            <v>6066.28</v>
          </cell>
          <cell r="M323">
            <v>6879.99</v>
          </cell>
          <cell r="O323">
            <v>6911.34</v>
          </cell>
        </row>
        <row r="324">
          <cell r="A324" t="str">
            <v>2 S 03 411 41</v>
          </cell>
          <cell r="B324" t="str">
            <v>Tub.ar comp.D=1,8 m prof.até 12 m lâmina d'água LF</v>
          </cell>
          <cell r="E324" t="str">
            <v>m</v>
          </cell>
          <cell r="G324">
            <v>4347.7299999999996</v>
          </cell>
          <cell r="M324">
            <v>4888.6499999999996</v>
          </cell>
          <cell r="O324">
            <v>4925.0200000000004</v>
          </cell>
        </row>
        <row r="325">
          <cell r="A325" t="str">
            <v>2 S 03 411 42</v>
          </cell>
          <cell r="B325" t="str">
            <v>Tub.ar comp.D=1,8 m prof. 12/18 m lâmina d'água LF</v>
          </cell>
          <cell r="E325" t="str">
            <v>m</v>
          </cell>
          <cell r="G325">
            <v>4882.32</v>
          </cell>
          <cell r="M325">
            <v>5496.51</v>
          </cell>
          <cell r="O325">
            <v>5532.88</v>
          </cell>
        </row>
        <row r="326">
          <cell r="A326" t="str">
            <v>2 S 03 411 43</v>
          </cell>
          <cell r="B326" t="str">
            <v>Tub.ar comp.D=1,8 m prof. 18/24 m lâmina d'água LF</v>
          </cell>
          <cell r="E326" t="str">
            <v>m</v>
          </cell>
          <cell r="G326">
            <v>5461.05</v>
          </cell>
          <cell r="M326">
            <v>6157.39</v>
          </cell>
          <cell r="O326">
            <v>6193.77</v>
          </cell>
        </row>
        <row r="327">
          <cell r="A327" t="str">
            <v>2 S 03 411 44</v>
          </cell>
          <cell r="B327" t="str">
            <v>Tub.ar comp.D=1,8 m prof. 24/27 m lâmina d'água LF</v>
          </cell>
          <cell r="E327" t="str">
            <v>m</v>
          </cell>
          <cell r="G327">
            <v>6306.55</v>
          </cell>
          <cell r="M327">
            <v>7127.13</v>
          </cell>
          <cell r="O327">
            <v>7163.5</v>
          </cell>
        </row>
        <row r="328">
          <cell r="A328" t="str">
            <v>2 S 03 411 45</v>
          </cell>
          <cell r="B328" t="str">
            <v>Tub.ar comp.D=1,8 m prof. 27/31 m lâmina d'água LF</v>
          </cell>
          <cell r="E328" t="str">
            <v>m</v>
          </cell>
          <cell r="G328">
            <v>7716.75</v>
          </cell>
          <cell r="M328">
            <v>8752.1200000000008</v>
          </cell>
          <cell r="O328">
            <v>8788.49</v>
          </cell>
        </row>
        <row r="329">
          <cell r="A329" t="str">
            <v>2 S 03 411 51</v>
          </cell>
          <cell r="B329" t="str">
            <v>Tub.ar comp.D=2,0 m até 12 m lâmina d'água LF</v>
          </cell>
          <cell r="E329" t="str">
            <v>m</v>
          </cell>
          <cell r="G329">
            <v>5185.8599999999997</v>
          </cell>
          <cell r="M329">
            <v>5829.45</v>
          </cell>
          <cell r="O329">
            <v>5872.03</v>
          </cell>
        </row>
        <row r="330">
          <cell r="A330" t="str">
            <v>2 S 03 411 52</v>
          </cell>
          <cell r="B330" t="str">
            <v>Tub.ar comp.D=2,0 m prof. 12/18 m lâmina d'água LF</v>
          </cell>
          <cell r="E330" t="str">
            <v>m</v>
          </cell>
          <cell r="G330">
            <v>5830.39</v>
          </cell>
          <cell r="M330">
            <v>6562.53</v>
          </cell>
          <cell r="O330">
            <v>6605.12</v>
          </cell>
        </row>
        <row r="331">
          <cell r="A331" t="str">
            <v>2 S 03 411 53</v>
          </cell>
          <cell r="B331" t="str">
            <v>Tub.ar comp.D=2,0 m prof.18/24 m lâmina d'água LF</v>
          </cell>
          <cell r="E331" t="str">
            <v>m</v>
          </cell>
          <cell r="G331">
            <v>6525.75</v>
          </cell>
          <cell r="M331">
            <v>7388.27</v>
          </cell>
          <cell r="O331">
            <v>7430.86</v>
          </cell>
        </row>
        <row r="332">
          <cell r="A332" t="str">
            <v>2 S 03 411 54</v>
          </cell>
          <cell r="B332" t="str">
            <v>Tub.ar comp.D=2,0 m prof.24/27 m lâmina d'água LF</v>
          </cell>
          <cell r="E332" t="str">
            <v>m</v>
          </cell>
          <cell r="G332">
            <v>7535.9</v>
          </cell>
          <cell r="M332">
            <v>8515.02</v>
          </cell>
          <cell r="O332">
            <v>8557.61</v>
          </cell>
        </row>
        <row r="333">
          <cell r="A333" t="str">
            <v>2 S 03 411 55</v>
          </cell>
          <cell r="B333" t="str">
            <v>Tub.ar comp.D=2,0 m prof.27/31 m lâmina d'água LF</v>
          </cell>
          <cell r="E333" t="str">
            <v>m</v>
          </cell>
          <cell r="G333">
            <v>9228.16</v>
          </cell>
          <cell r="M333">
            <v>10465.049999999999</v>
          </cell>
          <cell r="O333">
            <v>10507.63</v>
          </cell>
        </row>
        <row r="334">
          <cell r="A334" t="str">
            <v>2 S 03 411 61</v>
          </cell>
          <cell r="B334" t="str">
            <v>Tub.ar comp.D=2,2 m prof.até 12 m lâmina d'água LF</v>
          </cell>
          <cell r="E334" t="str">
            <v>m</v>
          </cell>
          <cell r="G334">
            <v>6370.51</v>
          </cell>
          <cell r="M334">
            <v>7161.42</v>
          </cell>
          <cell r="O334">
            <v>7211.43</v>
          </cell>
        </row>
        <row r="335">
          <cell r="A335" t="str">
            <v>2 S 03 411 62</v>
          </cell>
          <cell r="B335" t="str">
            <v>Tub.ar comp.D=2,2 m prof.12/18 m lâmina d'água LF</v>
          </cell>
          <cell r="E335" t="str">
            <v>m</v>
          </cell>
          <cell r="G335">
            <v>7175.96</v>
          </cell>
          <cell r="M335">
            <v>8077.55</v>
          </cell>
          <cell r="O335">
            <v>8127.56</v>
          </cell>
        </row>
        <row r="336">
          <cell r="A336" t="str">
            <v>2 S 03 411 63</v>
          </cell>
          <cell r="B336" t="str">
            <v>Tub.ar comp.D=2,2 m prof.18/24 m lâmina d'água LF</v>
          </cell>
          <cell r="E336" t="str">
            <v>m</v>
          </cell>
          <cell r="G336">
            <v>8045.16</v>
          </cell>
          <cell r="M336">
            <v>9070.11</v>
          </cell>
          <cell r="O336">
            <v>9120.11</v>
          </cell>
        </row>
        <row r="337">
          <cell r="A337" t="str">
            <v>2 S 03 411 64</v>
          </cell>
          <cell r="B337" t="str">
            <v>Tub.ar comp.D=2,2 m prof.24/27 m lâmina d'água LF</v>
          </cell>
          <cell r="E337" t="str">
            <v>m</v>
          </cell>
          <cell r="G337">
            <v>9308.5</v>
          </cell>
          <cell r="M337">
            <v>10518.88</v>
          </cell>
          <cell r="O337">
            <v>10568.89</v>
          </cell>
        </row>
        <row r="338">
          <cell r="A338" t="str">
            <v>2 S 03 411 65</v>
          </cell>
          <cell r="B338" t="str">
            <v>Tub.ar comp.D=2,2 m prof.27/31m lâmina d'água LF</v>
          </cell>
          <cell r="E338" t="str">
            <v>m</v>
          </cell>
          <cell r="G338">
            <v>11024.28</v>
          </cell>
          <cell r="M338">
            <v>12477.1</v>
          </cell>
          <cell r="O338">
            <v>12527.11</v>
          </cell>
        </row>
        <row r="339">
          <cell r="A339" t="str">
            <v>2 S 03 412 01</v>
          </cell>
          <cell r="B339" t="str">
            <v>Esc.p/alarg. base tub.ar comp.prof. até 12 m LF</v>
          </cell>
          <cell r="E339" t="str">
            <v>m3</v>
          </cell>
          <cell r="G339">
            <v>1197.69</v>
          </cell>
          <cell r="M339">
            <v>1352.9</v>
          </cell>
          <cell r="O339">
            <v>1352.9</v>
          </cell>
        </row>
        <row r="340">
          <cell r="A340" t="str">
            <v>2 S 03 412 02</v>
          </cell>
          <cell r="B340" t="str">
            <v>Esc.p/alarg. base tub.ar comp.prof.12/18 m LF</v>
          </cell>
          <cell r="E340" t="str">
            <v>m3</v>
          </cell>
          <cell r="G340">
            <v>1401.59</v>
          </cell>
          <cell r="M340">
            <v>1584.9</v>
          </cell>
          <cell r="O340">
            <v>1584.9</v>
          </cell>
        </row>
        <row r="341">
          <cell r="A341" t="str">
            <v>2 S 03 412 03</v>
          </cell>
          <cell r="B341" t="str">
            <v>Esc.p/alarg. base tub.ar comp.prof.18/24 m LF</v>
          </cell>
          <cell r="E341" t="str">
            <v>m3</v>
          </cell>
          <cell r="G341">
            <v>1621.05</v>
          </cell>
          <cell r="M341">
            <v>1835.63</v>
          </cell>
          <cell r="O341">
            <v>1835.63</v>
          </cell>
        </row>
        <row r="342">
          <cell r="A342" t="str">
            <v>2 S 03 412 04</v>
          </cell>
          <cell r="B342" t="str">
            <v>Esc.p/alarg. base tub.ar comp.prof.24/27 m LF</v>
          </cell>
          <cell r="E342" t="str">
            <v>m3</v>
          </cell>
          <cell r="G342">
            <v>1940.1</v>
          </cell>
          <cell r="M342">
            <v>2201.66</v>
          </cell>
          <cell r="O342">
            <v>2201.66</v>
          </cell>
        </row>
        <row r="343">
          <cell r="A343" t="str">
            <v>2 S 03 412 05</v>
          </cell>
          <cell r="B343" t="str">
            <v>Esc.p/alarg. base tub.ar comp.prof.27/31m LF</v>
          </cell>
          <cell r="E343" t="str">
            <v>m3</v>
          </cell>
          <cell r="G343">
            <v>2475.7199999999998</v>
          </cell>
          <cell r="M343">
            <v>2819.05</v>
          </cell>
          <cell r="O343">
            <v>2819.05</v>
          </cell>
        </row>
        <row r="344">
          <cell r="A344" t="str">
            <v>2 S 03 412 11</v>
          </cell>
          <cell r="B344" t="str">
            <v>Forn.lanç.conc. base tub.ar comp.até 12m LF</v>
          </cell>
          <cell r="E344" t="str">
            <v>m3</v>
          </cell>
          <cell r="G344">
            <v>264.22000000000003</v>
          </cell>
          <cell r="M344">
            <v>291.95</v>
          </cell>
          <cell r="O344">
            <v>296.33</v>
          </cell>
        </row>
        <row r="345">
          <cell r="A345" t="str">
            <v>2 S 03 412 12</v>
          </cell>
          <cell r="B345" t="str">
            <v>Forn.lanc.conc.base tub.ar comp.prof.12/18m LF</v>
          </cell>
          <cell r="E345" t="str">
            <v>m3</v>
          </cell>
          <cell r="G345">
            <v>281.77</v>
          </cell>
          <cell r="M345">
            <v>311.86</v>
          </cell>
          <cell r="O345">
            <v>316.25</v>
          </cell>
        </row>
        <row r="346">
          <cell r="A346" t="str">
            <v>2 S 03 412 13</v>
          </cell>
          <cell r="B346" t="str">
            <v>Forn.lanç.conc.base tub.ar comp.prof.18/24m LF</v>
          </cell>
          <cell r="E346" t="str">
            <v>m3</v>
          </cell>
          <cell r="G346">
            <v>300.69</v>
          </cell>
          <cell r="M346">
            <v>333.43</v>
          </cell>
          <cell r="O346">
            <v>337.81</v>
          </cell>
        </row>
        <row r="347">
          <cell r="A347" t="str">
            <v>2 S 03 412 14</v>
          </cell>
          <cell r="B347" t="str">
            <v>Forn.lanç.conc.base tub.ar comp.prof.24/27m LF</v>
          </cell>
          <cell r="E347" t="str">
            <v>m3</v>
          </cell>
          <cell r="G347">
            <v>327.9</v>
          </cell>
          <cell r="M347">
            <v>364.56</v>
          </cell>
          <cell r="O347">
            <v>368.94</v>
          </cell>
        </row>
        <row r="348">
          <cell r="A348" t="str">
            <v>2 S 03 412 15</v>
          </cell>
          <cell r="B348" t="str">
            <v>Forn.lanç.conc.base tub.ar comp.prof. 27/31m LF</v>
          </cell>
          <cell r="E348" t="str">
            <v>m3</v>
          </cell>
          <cell r="G348">
            <v>373.05</v>
          </cell>
          <cell r="M348">
            <v>416.46</v>
          </cell>
          <cell r="O348">
            <v>420.85</v>
          </cell>
        </row>
        <row r="349">
          <cell r="A349" t="str">
            <v>2 S 03 510 00</v>
          </cell>
          <cell r="B349" t="str">
            <v>Aparelho apoio em neoprene fretado-forn. e aplic.</v>
          </cell>
          <cell r="E349" t="str">
            <v>kg</v>
          </cell>
          <cell r="G349">
            <v>48.27</v>
          </cell>
          <cell r="M349">
            <v>49.23</v>
          </cell>
          <cell r="O349">
            <v>43.54</v>
          </cell>
        </row>
        <row r="350">
          <cell r="A350" t="str">
            <v>2 S 03 700 01</v>
          </cell>
          <cell r="B350" t="str">
            <v>Fabricação guarda-corpo tipo GM, moldado no local</v>
          </cell>
          <cell r="E350" t="str">
            <v>m</v>
          </cell>
          <cell r="G350">
            <v>165.2</v>
          </cell>
          <cell r="M350">
            <v>178.58</v>
          </cell>
          <cell r="O350">
            <v>183.82</v>
          </cell>
        </row>
        <row r="351">
          <cell r="A351" t="str">
            <v>2 S 03 920 01</v>
          </cell>
          <cell r="B351" t="str">
            <v>Abertura concretagem bases tubulões céu aberto</v>
          </cell>
          <cell r="E351" t="str">
            <v>m3</v>
          </cell>
          <cell r="G351">
            <v>494.53</v>
          </cell>
          <cell r="M351">
            <v>566.62</v>
          </cell>
          <cell r="O351">
            <v>573.25</v>
          </cell>
        </row>
        <row r="352">
          <cell r="A352" t="str">
            <v>2 S 03 930 00</v>
          </cell>
          <cell r="B352" t="str">
            <v>Junta de cantoneira</v>
          </cell>
          <cell r="E352" t="str">
            <v>m</v>
          </cell>
          <cell r="G352">
            <v>64.41</v>
          </cell>
          <cell r="M352">
            <v>70.930000000000007</v>
          </cell>
          <cell r="O352">
            <v>71.989999999999995</v>
          </cell>
        </row>
        <row r="353">
          <cell r="A353" t="str">
            <v>2 S 03 940 00</v>
          </cell>
          <cell r="B353" t="str">
            <v>Compactação manual</v>
          </cell>
          <cell r="E353" t="str">
            <v>m3</v>
          </cell>
          <cell r="G353">
            <v>8.44</v>
          </cell>
          <cell r="M353">
            <v>9.44</v>
          </cell>
          <cell r="O353">
            <v>9.44</v>
          </cell>
        </row>
        <row r="354">
          <cell r="A354" t="str">
            <v>2 S 03 940 01</v>
          </cell>
          <cell r="B354" t="str">
            <v>Reaterro e compactação</v>
          </cell>
          <cell r="E354" t="str">
            <v>m3</v>
          </cell>
          <cell r="G354">
            <v>13.94</v>
          </cell>
          <cell r="M354">
            <v>16.04</v>
          </cell>
          <cell r="O354">
            <v>16.04</v>
          </cell>
        </row>
        <row r="355">
          <cell r="A355" t="str">
            <v>2 S 03 951 01</v>
          </cell>
          <cell r="B355" t="str">
            <v>Pintura com nata de cimento</v>
          </cell>
          <cell r="E355" t="str">
            <v>m2</v>
          </cell>
          <cell r="G355">
            <v>3.22</v>
          </cell>
          <cell r="M355">
            <v>3.8</v>
          </cell>
          <cell r="O355">
            <v>3.82</v>
          </cell>
        </row>
        <row r="356">
          <cell r="A356" t="str">
            <v>2 S 03 990 01</v>
          </cell>
          <cell r="B356" t="str">
            <v>Confecção e colocação cabo 4 cord de 12,7 mm - MAC</v>
          </cell>
          <cell r="E356" t="str">
            <v>kg</v>
          </cell>
          <cell r="G356">
            <v>9.58</v>
          </cell>
          <cell r="M356">
            <v>10.54</v>
          </cell>
          <cell r="O356">
            <v>10.93</v>
          </cell>
        </row>
        <row r="357">
          <cell r="A357" t="str">
            <v>2 S 03 990 02</v>
          </cell>
          <cell r="B357" t="str">
            <v>Confecção e colocação cabo 6 cord de 12,7 mm - MAC</v>
          </cell>
          <cell r="E357" t="str">
            <v>kg</v>
          </cell>
          <cell r="G357">
            <v>9.32</v>
          </cell>
          <cell r="M357">
            <v>10.220000000000001</v>
          </cell>
          <cell r="O357">
            <v>10.61</v>
          </cell>
        </row>
        <row r="358">
          <cell r="A358" t="str">
            <v>2 S 03 990 03</v>
          </cell>
          <cell r="B358" t="str">
            <v>Confecção e colocação cabo 7 cord de 12,7 mm - MAC</v>
          </cell>
          <cell r="E358" t="str">
            <v>kg</v>
          </cell>
          <cell r="G358">
            <v>8.2799999999999994</v>
          </cell>
          <cell r="M358">
            <v>9.17</v>
          </cell>
          <cell r="O358">
            <v>9.56</v>
          </cell>
        </row>
        <row r="359">
          <cell r="A359" t="str">
            <v>2 S 03 990 04</v>
          </cell>
          <cell r="B359" t="str">
            <v>Confecção e colocação cabo 12 cord de 12,7 mm -MAC</v>
          </cell>
          <cell r="E359" t="str">
            <v>kg</v>
          </cell>
          <cell r="G359">
            <v>7.47</v>
          </cell>
          <cell r="M359">
            <v>8.31</v>
          </cell>
          <cell r="O359">
            <v>8.6999999999999993</v>
          </cell>
        </row>
        <row r="360">
          <cell r="A360" t="str">
            <v>2 S 03 990 05</v>
          </cell>
          <cell r="B360" t="str">
            <v>Confecção e colocação cabo 4 cord. D=12,7mm FREYSS</v>
          </cell>
          <cell r="E360" t="str">
            <v>kg</v>
          </cell>
          <cell r="G360">
            <v>9.33</v>
          </cell>
          <cell r="M360">
            <v>11</v>
          </cell>
          <cell r="O360">
            <v>11.39</v>
          </cell>
        </row>
        <row r="361">
          <cell r="A361" t="str">
            <v>2 S 03 990 06</v>
          </cell>
          <cell r="B361" t="str">
            <v>Confecção e colocação cabo 6 cord. D=12,7mm FREYSS</v>
          </cell>
          <cell r="E361" t="str">
            <v>kg</v>
          </cell>
          <cell r="G361">
            <v>8.2799999999999994</v>
          </cell>
          <cell r="M361">
            <v>9.7100000000000009</v>
          </cell>
          <cell r="O361">
            <v>10.1</v>
          </cell>
        </row>
        <row r="362">
          <cell r="A362" t="str">
            <v>2 S 03 990 07</v>
          </cell>
          <cell r="B362" t="str">
            <v>Confecção e colocação cabo 7 cord. D=12,7mm FREYSS</v>
          </cell>
          <cell r="E362" t="str">
            <v>kg</v>
          </cell>
          <cell r="G362">
            <v>7.72</v>
          </cell>
          <cell r="M362">
            <v>9.0500000000000007</v>
          </cell>
          <cell r="O362">
            <v>9.44</v>
          </cell>
        </row>
        <row r="363">
          <cell r="A363" t="str">
            <v>2 S 03 990 08</v>
          </cell>
          <cell r="B363" t="str">
            <v>Confecção e colocação cabo 12cord. D=12,7mm FREYSS</v>
          </cell>
          <cell r="E363" t="str">
            <v>kg</v>
          </cell>
          <cell r="G363">
            <v>6.86</v>
          </cell>
          <cell r="M363">
            <v>8.02</v>
          </cell>
          <cell r="O363">
            <v>8.41</v>
          </cell>
        </row>
        <row r="364">
          <cell r="A364" t="str">
            <v>2 S 03 991 01</v>
          </cell>
          <cell r="B364" t="str">
            <v>Dreno de PVC D=75 mm</v>
          </cell>
          <cell r="E364" t="str">
            <v>und</v>
          </cell>
          <cell r="G364">
            <v>6.65</v>
          </cell>
          <cell r="M364">
            <v>7.7</v>
          </cell>
          <cell r="O364">
            <v>7.79</v>
          </cell>
        </row>
        <row r="365">
          <cell r="A365" t="str">
            <v>2 S 03 991 02</v>
          </cell>
          <cell r="B365" t="str">
            <v>Dreno de PVC D=100 mm</v>
          </cell>
          <cell r="E365" t="str">
            <v>und</v>
          </cell>
          <cell r="G365">
            <v>7.06</v>
          </cell>
          <cell r="M365">
            <v>8.0500000000000007</v>
          </cell>
          <cell r="O365">
            <v>8.1999999999999993</v>
          </cell>
        </row>
        <row r="366">
          <cell r="A366" t="str">
            <v>2 S 03 999 01</v>
          </cell>
          <cell r="B366" t="str">
            <v>Protensão e injeção cabo 4 cord. D=12,7 mm - MAC</v>
          </cell>
          <cell r="E366" t="str">
            <v>und</v>
          </cell>
          <cell r="G366">
            <v>322.27</v>
          </cell>
          <cell r="M366">
            <v>302.01</v>
          </cell>
          <cell r="O366">
            <v>302.45999999999998</v>
          </cell>
        </row>
        <row r="367">
          <cell r="A367" t="str">
            <v>2 S 03 999 02</v>
          </cell>
          <cell r="B367" t="str">
            <v>Protensão e injeção cabo 6 cord. D=12,7 mm - MAC</v>
          </cell>
          <cell r="E367" t="str">
            <v>und</v>
          </cell>
          <cell r="G367">
            <v>471.75</v>
          </cell>
          <cell r="M367">
            <v>443.35</v>
          </cell>
          <cell r="O367">
            <v>443.97</v>
          </cell>
        </row>
        <row r="368">
          <cell r="A368" t="str">
            <v>2 S 03 999 03</v>
          </cell>
          <cell r="B368" t="str">
            <v>Protensão e injeção cabo 7 cord. D=12,7 mm - MAC</v>
          </cell>
          <cell r="E368" t="str">
            <v>und</v>
          </cell>
          <cell r="G368">
            <v>470.03</v>
          </cell>
          <cell r="M368">
            <v>441.41</v>
          </cell>
          <cell r="O368">
            <v>441.99</v>
          </cell>
        </row>
        <row r="369">
          <cell r="A369" t="str">
            <v>2 S 03 999 04</v>
          </cell>
          <cell r="B369" t="str">
            <v>Protensão e injeção cabo 12 cord. D=12,7 mm - MAC</v>
          </cell>
          <cell r="E369" t="str">
            <v>und</v>
          </cell>
          <cell r="G369">
            <v>869.74</v>
          </cell>
          <cell r="M369">
            <v>826.41</v>
          </cell>
          <cell r="O369">
            <v>827.42</v>
          </cell>
        </row>
        <row r="370">
          <cell r="A370" t="str">
            <v>2 S 03 999 05</v>
          </cell>
          <cell r="B370" t="str">
            <v>Protensão e injeção cabo 4 cord. D=12,7mm - FREYSS</v>
          </cell>
          <cell r="E370" t="str">
            <v>und</v>
          </cell>
          <cell r="G370">
            <v>298.43</v>
          </cell>
          <cell r="M370">
            <v>340.97</v>
          </cell>
          <cell r="O370">
            <v>341.41</v>
          </cell>
        </row>
        <row r="371">
          <cell r="A371" t="str">
            <v>2 S 03 999 06</v>
          </cell>
          <cell r="B371" t="str">
            <v>Protensão e injeção cabo 6 cord. D=12,7mm - FREYSS</v>
          </cell>
          <cell r="E371" t="str">
            <v>und</v>
          </cell>
          <cell r="G371">
            <v>416.8</v>
          </cell>
          <cell r="M371">
            <v>477.49</v>
          </cell>
          <cell r="O371">
            <v>478.11</v>
          </cell>
        </row>
        <row r="372">
          <cell r="A372" t="str">
            <v>2 S 03 999 07</v>
          </cell>
          <cell r="B372" t="str">
            <v>Protensão e injeção cabo 7 cord. D=12,7mm - FREYSS</v>
          </cell>
          <cell r="E372" t="str">
            <v>und</v>
          </cell>
          <cell r="G372">
            <v>461.52</v>
          </cell>
          <cell r="M372">
            <v>528.63</v>
          </cell>
          <cell r="O372">
            <v>529.21</v>
          </cell>
        </row>
        <row r="373">
          <cell r="A373" t="str">
            <v>2 S 03 999 08</v>
          </cell>
          <cell r="B373" t="str">
            <v>Protensão e injeção cabo 12 cord. D=12,7mm FREYSS</v>
          </cell>
          <cell r="E373" t="str">
            <v>und</v>
          </cell>
          <cell r="G373">
            <v>835.19</v>
          </cell>
          <cell r="M373">
            <v>954.69</v>
          </cell>
          <cell r="O373">
            <v>955.7</v>
          </cell>
        </row>
        <row r="374">
          <cell r="A374" t="str">
            <v>2 S 04 000 00</v>
          </cell>
          <cell r="B374" t="str">
            <v>Escavação manual em material de 1a cat</v>
          </cell>
          <cell r="E374" t="str">
            <v>m3</v>
          </cell>
          <cell r="G374">
            <v>19.48</v>
          </cell>
          <cell r="M374">
            <v>23.38</v>
          </cell>
          <cell r="O374">
            <v>23.38</v>
          </cell>
        </row>
        <row r="375">
          <cell r="A375" t="str">
            <v>2 S 04 000 01</v>
          </cell>
          <cell r="B375" t="str">
            <v>Escavação manual reat.compact.mat.1a cat.</v>
          </cell>
          <cell r="E375" t="str">
            <v>m3</v>
          </cell>
          <cell r="G375">
            <v>22.02</v>
          </cell>
          <cell r="M375">
            <v>26.21</v>
          </cell>
          <cell r="O375">
            <v>26.21</v>
          </cell>
        </row>
        <row r="376">
          <cell r="A376" t="str">
            <v>2 S 04 001 00</v>
          </cell>
          <cell r="B376" t="str">
            <v>Escavação mecânica de vala em mat.1a cat.</v>
          </cell>
          <cell r="E376" t="str">
            <v>m3</v>
          </cell>
          <cell r="G376">
            <v>3.18</v>
          </cell>
          <cell r="M376">
            <v>3.64</v>
          </cell>
          <cell r="O376">
            <v>3.64</v>
          </cell>
        </row>
        <row r="377">
          <cell r="A377" t="str">
            <v>2 S 04 001 01</v>
          </cell>
          <cell r="B377" t="str">
            <v>Escavação mecânica reat. e comp. vala mat.1a cat.</v>
          </cell>
          <cell r="E377" t="str">
            <v>m3</v>
          </cell>
          <cell r="G377">
            <v>5.29</v>
          </cell>
          <cell r="M377">
            <v>6</v>
          </cell>
          <cell r="O377">
            <v>6</v>
          </cell>
        </row>
        <row r="378">
          <cell r="A378" t="str">
            <v>2 S 04 002 01</v>
          </cell>
          <cell r="B378" t="str">
            <v>Perfuração para dreno sub-horizontal mat. 1a cat.</v>
          </cell>
          <cell r="E378" t="str">
            <v>m</v>
          </cell>
          <cell r="G378">
            <v>67.650000000000006</v>
          </cell>
          <cell r="M378">
            <v>77</v>
          </cell>
          <cell r="O378">
            <v>77</v>
          </cell>
        </row>
        <row r="379">
          <cell r="A379" t="str">
            <v>2 S 04 010 00</v>
          </cell>
          <cell r="B379" t="str">
            <v>Escavação manual material 2a categoria</v>
          </cell>
          <cell r="E379" t="str">
            <v>m3</v>
          </cell>
          <cell r="G379">
            <v>20.43</v>
          </cell>
          <cell r="M379">
            <v>24.52</v>
          </cell>
          <cell r="O379">
            <v>24.52</v>
          </cell>
        </row>
        <row r="380">
          <cell r="A380" t="str">
            <v>2 S 04 010 01</v>
          </cell>
          <cell r="B380" t="str">
            <v>Escavação manual reat.compactação em mat.2a cat.</v>
          </cell>
          <cell r="E380" t="str">
            <v>m3</v>
          </cell>
          <cell r="G380">
            <v>27.64</v>
          </cell>
          <cell r="M380">
            <v>32.909999999999997</v>
          </cell>
          <cell r="O380">
            <v>32.909999999999997</v>
          </cell>
        </row>
        <row r="381">
          <cell r="A381" t="str">
            <v>2 S 04 011 00</v>
          </cell>
          <cell r="B381" t="str">
            <v>Escavação mecânica de vala em mat. 2a categoria</v>
          </cell>
          <cell r="E381" t="str">
            <v>m3</v>
          </cell>
          <cell r="G381">
            <v>3.82</v>
          </cell>
          <cell r="M381">
            <v>4.37</v>
          </cell>
          <cell r="O381">
            <v>4.37</v>
          </cell>
        </row>
        <row r="382">
          <cell r="A382" t="str">
            <v>2 S 04 011 01</v>
          </cell>
          <cell r="B382" t="str">
            <v>Escavação mecânica reat.compact. vala mat.2a cat.</v>
          </cell>
          <cell r="E382" t="str">
            <v>m3</v>
          </cell>
          <cell r="G382">
            <v>6.35</v>
          </cell>
          <cell r="M382">
            <v>7.2</v>
          </cell>
          <cell r="O382">
            <v>7.2</v>
          </cell>
        </row>
        <row r="383">
          <cell r="A383" t="str">
            <v>2 S 04 012 01</v>
          </cell>
          <cell r="B383" t="str">
            <v>Perfuração para dreno sub-horizontal mat 2a cat.</v>
          </cell>
          <cell r="E383" t="str">
            <v>m</v>
          </cell>
          <cell r="G383">
            <v>159.72999999999999</v>
          </cell>
          <cell r="M383">
            <v>169.21</v>
          </cell>
          <cell r="O383">
            <v>169.21</v>
          </cell>
        </row>
        <row r="384">
          <cell r="A384" t="str">
            <v>2 S 04 020 00</v>
          </cell>
          <cell r="B384" t="str">
            <v>Escavação em vala material de 3a categoria</v>
          </cell>
          <cell r="E384" t="str">
            <v>m3</v>
          </cell>
          <cell r="G384">
            <v>46.48</v>
          </cell>
          <cell r="M384">
            <v>50.78</v>
          </cell>
          <cell r="O384">
            <v>52.49</v>
          </cell>
        </row>
        <row r="385">
          <cell r="A385" t="str">
            <v>2 S 04 100 01</v>
          </cell>
          <cell r="B385" t="str">
            <v>Corpo BSTC D=0,60m</v>
          </cell>
          <cell r="E385" t="str">
            <v>m</v>
          </cell>
          <cell r="G385">
            <v>191.22</v>
          </cell>
          <cell r="M385">
            <v>211.13</v>
          </cell>
          <cell r="O385">
            <v>216.56</v>
          </cell>
        </row>
        <row r="386">
          <cell r="A386" t="str">
            <v>2 S 04 100 02</v>
          </cell>
          <cell r="B386" t="str">
            <v>Corpo BSTC D=0,80m</v>
          </cell>
          <cell r="E386" t="str">
            <v>m</v>
          </cell>
          <cell r="G386">
            <v>279.49</v>
          </cell>
          <cell r="M386">
            <v>306.76</v>
          </cell>
          <cell r="O386">
            <v>315.29000000000002</v>
          </cell>
        </row>
        <row r="387">
          <cell r="A387" t="str">
            <v>2 S 04 100 03</v>
          </cell>
          <cell r="B387" t="str">
            <v>Corpo BSTC D=1,00m</v>
          </cell>
          <cell r="E387" t="str">
            <v>m</v>
          </cell>
          <cell r="G387">
            <v>400.13</v>
          </cell>
          <cell r="M387">
            <v>437.28</v>
          </cell>
          <cell r="O387">
            <v>450.19</v>
          </cell>
        </row>
        <row r="388">
          <cell r="A388" t="str">
            <v>2 S 04 100 04</v>
          </cell>
          <cell r="B388" t="str">
            <v>Corpo BSTC D=1,20m</v>
          </cell>
          <cell r="E388" t="str">
            <v>m</v>
          </cell>
          <cell r="G388">
            <v>538.65</v>
          </cell>
          <cell r="M388">
            <v>587.27</v>
          </cell>
          <cell r="O388">
            <v>605.29999999999995</v>
          </cell>
        </row>
        <row r="389">
          <cell r="A389" t="str">
            <v>2 S 04 100 05</v>
          </cell>
          <cell r="B389" t="str">
            <v>Corpo BSTC D=1,50m</v>
          </cell>
          <cell r="E389" t="str">
            <v>m</v>
          </cell>
          <cell r="G389">
            <v>800.78</v>
          </cell>
          <cell r="M389">
            <v>870.21</v>
          </cell>
          <cell r="O389">
            <v>898.56</v>
          </cell>
        </row>
        <row r="390">
          <cell r="A390" t="str">
            <v>2 S 04 101 01</v>
          </cell>
          <cell r="B390" t="str">
            <v>Boca BSTC D=0,60 m normal</v>
          </cell>
          <cell r="E390" t="str">
            <v>und</v>
          </cell>
          <cell r="G390">
            <v>417.58</v>
          </cell>
          <cell r="M390">
            <v>461.59</v>
          </cell>
          <cell r="O390">
            <v>467.01</v>
          </cell>
        </row>
        <row r="391">
          <cell r="A391" t="str">
            <v>2 S 04 101 02</v>
          </cell>
          <cell r="B391" t="str">
            <v>Boca BSTC D=0,80m normal</v>
          </cell>
          <cell r="E391" t="str">
            <v>und</v>
          </cell>
          <cell r="G391">
            <v>695.6</v>
          </cell>
          <cell r="M391">
            <v>768.69</v>
          </cell>
          <cell r="O391">
            <v>778.51</v>
          </cell>
        </row>
        <row r="392">
          <cell r="A392" t="str">
            <v>2 S 04 101 03</v>
          </cell>
          <cell r="B392" t="str">
            <v>Boca BSTC D=1,00m normal</v>
          </cell>
          <cell r="E392" t="str">
            <v>und</v>
          </cell>
          <cell r="G392">
            <v>1075.82</v>
          </cell>
          <cell r="M392">
            <v>1188.52</v>
          </cell>
          <cell r="O392">
            <v>1204.75</v>
          </cell>
        </row>
        <row r="393">
          <cell r="A393" t="str">
            <v>2 S 04 101 04</v>
          </cell>
          <cell r="B393" t="str">
            <v>Boca BSTC D=1,20m normal</v>
          </cell>
          <cell r="E393" t="str">
            <v>und</v>
          </cell>
          <cell r="G393">
            <v>1556.13</v>
          </cell>
          <cell r="M393">
            <v>1718.76</v>
          </cell>
          <cell r="O393">
            <v>1743.56</v>
          </cell>
        </row>
        <row r="394">
          <cell r="A394" t="str">
            <v>2 S 04 101 05</v>
          </cell>
          <cell r="B394" t="str">
            <v>Boca BSTC D=1,50m normal</v>
          </cell>
          <cell r="E394" t="str">
            <v>und</v>
          </cell>
          <cell r="G394">
            <v>2807.58</v>
          </cell>
          <cell r="M394">
            <v>3100.24</v>
          </cell>
          <cell r="O394">
            <v>3148.01</v>
          </cell>
        </row>
        <row r="395">
          <cell r="A395" t="str">
            <v>2 S 04 101 06</v>
          </cell>
          <cell r="B395" t="str">
            <v>Boca BSTC D=0,60m - esc.=15</v>
          </cell>
          <cell r="E395" t="str">
            <v>und</v>
          </cell>
          <cell r="G395">
            <v>438.82</v>
          </cell>
          <cell r="M395">
            <v>485.06</v>
          </cell>
          <cell r="O395">
            <v>490.76</v>
          </cell>
        </row>
        <row r="396">
          <cell r="A396" t="str">
            <v>2 S 04 101 07</v>
          </cell>
          <cell r="B396" t="str">
            <v>Boca BSTC D=0,80 m - esc.=15</v>
          </cell>
          <cell r="E396" t="str">
            <v>und</v>
          </cell>
          <cell r="G396">
            <v>731.83</v>
          </cell>
          <cell r="M396">
            <v>808.73</v>
          </cell>
          <cell r="O396">
            <v>819.08</v>
          </cell>
        </row>
        <row r="397">
          <cell r="A397" t="str">
            <v>2 S 04 101 08</v>
          </cell>
          <cell r="B397" t="str">
            <v>Boca BSTC D=1,00 m - esc.=15</v>
          </cell>
          <cell r="E397" t="str">
            <v>und</v>
          </cell>
          <cell r="G397">
            <v>1128.07</v>
          </cell>
          <cell r="M397">
            <v>1246.24</v>
          </cell>
          <cell r="O397">
            <v>1263.28</v>
          </cell>
        </row>
        <row r="398">
          <cell r="A398" t="str">
            <v>2 S 04 101 09</v>
          </cell>
          <cell r="B398" t="str">
            <v>Boca BSTC D=1,20 m - esc.=15</v>
          </cell>
          <cell r="E398" t="str">
            <v>und</v>
          </cell>
          <cell r="G398">
            <v>1636.86</v>
          </cell>
          <cell r="M398">
            <v>1807.93</v>
          </cell>
          <cell r="O398">
            <v>1834.07</v>
          </cell>
        </row>
        <row r="399">
          <cell r="A399" t="str">
            <v>2 S 04 101 10</v>
          </cell>
          <cell r="B399" t="str">
            <v>Boca BSTC D=1,50 m - esc.=15</v>
          </cell>
          <cell r="E399" t="str">
            <v>und</v>
          </cell>
          <cell r="G399">
            <v>2958.41</v>
          </cell>
          <cell r="M399">
            <v>3266.81</v>
          </cell>
          <cell r="O399">
            <v>3317.23</v>
          </cell>
        </row>
        <row r="400">
          <cell r="A400" t="str">
            <v>2 S 04 101 11</v>
          </cell>
          <cell r="B400" t="str">
            <v>Boca BSTC D=0,60 m - esc.=30</v>
          </cell>
          <cell r="E400" t="str">
            <v>und</v>
          </cell>
          <cell r="G400">
            <v>489.66</v>
          </cell>
          <cell r="M400">
            <v>541.29999999999995</v>
          </cell>
          <cell r="O400">
            <v>547.66</v>
          </cell>
        </row>
        <row r="401">
          <cell r="A401" t="str">
            <v>2 S 04 101 12</v>
          </cell>
          <cell r="B401" t="str">
            <v>Boca BSTC D=0,80 m - esc.=30</v>
          </cell>
          <cell r="E401" t="str">
            <v>und</v>
          </cell>
          <cell r="G401">
            <v>814.29</v>
          </cell>
          <cell r="M401">
            <v>899.88</v>
          </cell>
          <cell r="O401">
            <v>911.4</v>
          </cell>
        </row>
        <row r="402">
          <cell r="A402" t="str">
            <v>2 S 04 101 13</v>
          </cell>
          <cell r="B402" t="str">
            <v>Boca BSTC D=1,00 m - esc.=30</v>
          </cell>
          <cell r="E402" t="str">
            <v>und</v>
          </cell>
          <cell r="G402">
            <v>1254.82</v>
          </cell>
          <cell r="M402">
            <v>1386.3</v>
          </cell>
          <cell r="O402">
            <v>1405.29</v>
          </cell>
        </row>
        <row r="403">
          <cell r="A403" t="str">
            <v>2 S 04 101 14</v>
          </cell>
          <cell r="B403" t="str">
            <v>Boca BSTC D=1,20 m - esc.=30</v>
          </cell>
          <cell r="E403" t="str">
            <v>und</v>
          </cell>
          <cell r="G403">
            <v>1825.52</v>
          </cell>
          <cell r="M403">
            <v>2016.34</v>
          </cell>
          <cell r="O403">
            <v>2045.56</v>
          </cell>
        </row>
        <row r="404">
          <cell r="A404" t="str">
            <v>2 S 04 101 15</v>
          </cell>
          <cell r="B404" t="str">
            <v>Boca BSTC D=1,50 m - esc.=30</v>
          </cell>
          <cell r="E404" t="str">
            <v>und</v>
          </cell>
          <cell r="G404">
            <v>3308.94</v>
          </cell>
          <cell r="M404">
            <v>3653.9</v>
          </cell>
          <cell r="O404">
            <v>3710.45</v>
          </cell>
        </row>
        <row r="405">
          <cell r="A405" t="str">
            <v>2 S 04 101 16</v>
          </cell>
          <cell r="B405" t="str">
            <v>Boca BSTC D=0,60 m - esc.=45</v>
          </cell>
          <cell r="E405" t="str">
            <v>und</v>
          </cell>
          <cell r="G405">
            <v>605.23</v>
          </cell>
          <cell r="M405">
            <v>669.06</v>
          </cell>
          <cell r="O405">
            <v>676.96</v>
          </cell>
        </row>
        <row r="406">
          <cell r="A406" t="str">
            <v>2 S 04 101 17</v>
          </cell>
          <cell r="B406" t="str">
            <v>Boca BSTC D=0,80 m - esc.=45</v>
          </cell>
          <cell r="E406" t="str">
            <v>und</v>
          </cell>
          <cell r="G406">
            <v>1095.04</v>
          </cell>
          <cell r="M406">
            <v>1210.54</v>
          </cell>
          <cell r="O406">
            <v>1226.7</v>
          </cell>
        </row>
        <row r="407">
          <cell r="A407" t="str">
            <v>2 S 04 101 18</v>
          </cell>
          <cell r="B407" t="str">
            <v>Boca BSTC D=1,00 m - esc.=45</v>
          </cell>
          <cell r="E407" t="str">
            <v>und</v>
          </cell>
          <cell r="G407">
            <v>1555.91</v>
          </cell>
          <cell r="M407">
            <v>1718.98</v>
          </cell>
          <cell r="O407">
            <v>1742.67</v>
          </cell>
        </row>
        <row r="408">
          <cell r="A408" t="str">
            <v>2 S 04 101 19</v>
          </cell>
          <cell r="B408" t="str">
            <v>Boca BSTC D=1,20 m - esc.=45</v>
          </cell>
          <cell r="E408" t="str">
            <v>und</v>
          </cell>
          <cell r="G408">
            <v>2265.17</v>
          </cell>
          <cell r="M408">
            <v>2501.98</v>
          </cell>
          <cell r="O408">
            <v>2538.5</v>
          </cell>
        </row>
        <row r="409">
          <cell r="A409" t="str">
            <v>2 S 04 101 20</v>
          </cell>
          <cell r="B409" t="str">
            <v>Boca BSTC D=1,50 m - esc.=45</v>
          </cell>
          <cell r="E409" t="str">
            <v>und</v>
          </cell>
          <cell r="G409">
            <v>4158.87</v>
          </cell>
          <cell r="M409">
            <v>4594.7299999999996</v>
          </cell>
          <cell r="O409">
            <v>4665.8900000000003</v>
          </cell>
        </row>
        <row r="410">
          <cell r="A410" t="str">
            <v>2 S 04 110 01</v>
          </cell>
          <cell r="B410" t="str">
            <v>Corpo BDTC D=1,00m</v>
          </cell>
          <cell r="E410" t="str">
            <v>m</v>
          </cell>
          <cell r="G410">
            <v>824.9</v>
          </cell>
          <cell r="M410">
            <v>900.22</v>
          </cell>
          <cell r="O410">
            <v>927.15</v>
          </cell>
        </row>
        <row r="411">
          <cell r="A411" t="str">
            <v>2 S 04 110 02</v>
          </cell>
          <cell r="B411" t="str">
            <v>Corpo BDTC D=1,20m</v>
          </cell>
          <cell r="E411" t="str">
            <v>m</v>
          </cell>
          <cell r="G411">
            <v>1056.6500000000001</v>
          </cell>
          <cell r="M411">
            <v>1150.45</v>
          </cell>
          <cell r="O411">
            <v>1186.5</v>
          </cell>
        </row>
        <row r="412">
          <cell r="A412" t="str">
            <v>2 S 04 110 03</v>
          </cell>
          <cell r="B412" t="str">
            <v>Corpo BDTC D=1,50m</v>
          </cell>
          <cell r="E412" t="str">
            <v>m</v>
          </cell>
          <cell r="G412">
            <v>1691.15</v>
          </cell>
          <cell r="M412">
            <v>1834.73</v>
          </cell>
          <cell r="O412">
            <v>1894.91</v>
          </cell>
        </row>
        <row r="413">
          <cell r="A413" t="str">
            <v>2 S 04 111 01</v>
          </cell>
          <cell r="B413" t="str">
            <v>Boca BDTC D=1,00m normal</v>
          </cell>
          <cell r="E413" t="str">
            <v>und</v>
          </cell>
          <cell r="G413">
            <v>1506.31</v>
          </cell>
          <cell r="M413">
            <v>1663.87</v>
          </cell>
          <cell r="O413">
            <v>1687.18</v>
          </cell>
        </row>
        <row r="414">
          <cell r="A414" t="str">
            <v>2 S 04 111 02</v>
          </cell>
          <cell r="B414" t="str">
            <v>Boca BDTC D=1,20m normal</v>
          </cell>
          <cell r="E414" t="str">
            <v>und</v>
          </cell>
          <cell r="G414">
            <v>2185.6999999999998</v>
          </cell>
          <cell r="M414">
            <v>2413.77</v>
          </cell>
          <cell r="O414">
            <v>2449.44</v>
          </cell>
        </row>
        <row r="415">
          <cell r="A415" t="str">
            <v>2 S 04 111 03</v>
          </cell>
          <cell r="B415" t="str">
            <v>Boca BDTC D=1,50m normal</v>
          </cell>
          <cell r="E415" t="str">
            <v>und</v>
          </cell>
          <cell r="G415">
            <v>3835.64</v>
          </cell>
          <cell r="M415">
            <v>4236.74</v>
          </cell>
          <cell r="O415">
            <v>4303.68</v>
          </cell>
        </row>
        <row r="416">
          <cell r="A416" t="str">
            <v>2 S 04 111 05</v>
          </cell>
          <cell r="B416" t="str">
            <v>Boca BDTC D=1,00 m - esc.=15</v>
          </cell>
          <cell r="E416" t="str">
            <v>und</v>
          </cell>
          <cell r="G416">
            <v>1573.89</v>
          </cell>
          <cell r="M416">
            <v>1738.53</v>
          </cell>
          <cell r="O416">
            <v>1762.9</v>
          </cell>
        </row>
        <row r="417">
          <cell r="A417" t="str">
            <v>2 S 04 111 06</v>
          </cell>
          <cell r="B417" t="str">
            <v>Boca BDTC D=1,20 m - esc.=15</v>
          </cell>
          <cell r="E417" t="str">
            <v>und</v>
          </cell>
          <cell r="G417">
            <v>2288.25</v>
          </cell>
          <cell r="M417">
            <v>2527.0300000000002</v>
          </cell>
          <cell r="O417">
            <v>2564.41</v>
          </cell>
        </row>
        <row r="418">
          <cell r="A418" t="str">
            <v>2 S 04 111 07</v>
          </cell>
          <cell r="B418" t="str">
            <v>Boca BDTC D=1,50 m - esc.=15</v>
          </cell>
          <cell r="E418" t="str">
            <v>und</v>
          </cell>
          <cell r="G418">
            <v>4029</v>
          </cell>
          <cell r="M418">
            <v>4448.3999999999996</v>
          </cell>
          <cell r="O418">
            <v>4518.67</v>
          </cell>
        </row>
        <row r="419">
          <cell r="A419" t="str">
            <v>2 S 04 111 08</v>
          </cell>
          <cell r="B419" t="str">
            <v>Boca BDTC D=1,00 - esc.=30</v>
          </cell>
          <cell r="E419" t="str">
            <v>und</v>
          </cell>
          <cell r="G419">
            <v>1750.25</v>
          </cell>
          <cell r="M419">
            <v>1933.39</v>
          </cell>
          <cell r="O419">
            <v>1960.49</v>
          </cell>
        </row>
        <row r="420">
          <cell r="A420" t="str">
            <v>2 S 04 111 09</v>
          </cell>
          <cell r="B420" t="str">
            <v>Boca BDTC D=1,20 m - esc.=30</v>
          </cell>
          <cell r="E420" t="str">
            <v>und</v>
          </cell>
          <cell r="G420">
            <v>2546.83</v>
          </cell>
          <cell r="M420">
            <v>2812.66</v>
          </cell>
          <cell r="O420">
            <v>2854.31</v>
          </cell>
        </row>
        <row r="421">
          <cell r="A421" t="str">
            <v>2 S 04 111 10</v>
          </cell>
          <cell r="B421" t="str">
            <v>Boca BDTC D=1,50 m - esc.=30</v>
          </cell>
          <cell r="E421" t="str">
            <v>und</v>
          </cell>
          <cell r="G421">
            <v>4502.21</v>
          </cell>
          <cell r="M421">
            <v>4970.95</v>
          </cell>
          <cell r="O421">
            <v>5049.58</v>
          </cell>
        </row>
        <row r="422">
          <cell r="A422" t="str">
            <v>2 S 04 111 11</v>
          </cell>
          <cell r="B422" t="str">
            <v>Boca BDTC D=1,00 m - esc.=45</v>
          </cell>
          <cell r="E422" t="str">
            <v>und</v>
          </cell>
          <cell r="G422">
            <v>2160.3000000000002</v>
          </cell>
          <cell r="M422">
            <v>2386.7399999999998</v>
          </cell>
          <cell r="O422">
            <v>2420.2399999999998</v>
          </cell>
        </row>
        <row r="423">
          <cell r="A423" t="str">
            <v>2 S 04 111 12</v>
          </cell>
          <cell r="B423" t="str">
            <v>Boca BDTC D=1,20 m - esc.=45</v>
          </cell>
          <cell r="E423" t="str">
            <v>und</v>
          </cell>
          <cell r="G423">
            <v>3143.21</v>
          </cell>
          <cell r="M423">
            <v>3471.42</v>
          </cell>
          <cell r="O423">
            <v>3523.01</v>
          </cell>
        </row>
        <row r="424">
          <cell r="A424" t="str">
            <v>2 S 04 111 13</v>
          </cell>
          <cell r="B424" t="str">
            <v>Boca BDTC D=1,50 m - esc.=45</v>
          </cell>
          <cell r="E424" t="str">
            <v>und</v>
          </cell>
          <cell r="G424">
            <v>5571.34</v>
          </cell>
          <cell r="M424">
            <v>6150.05</v>
          </cell>
          <cell r="O424">
            <v>6248.02</v>
          </cell>
        </row>
        <row r="425">
          <cell r="A425" t="str">
            <v>2 S 04 120 01</v>
          </cell>
          <cell r="B425" t="str">
            <v>Corpo BTTC D=1,00m</v>
          </cell>
          <cell r="E425" t="str">
            <v>m</v>
          </cell>
          <cell r="G425">
            <v>1163.6400000000001</v>
          </cell>
          <cell r="M425">
            <v>1268.79</v>
          </cell>
          <cell r="O425">
            <v>1307.51</v>
          </cell>
        </row>
        <row r="426">
          <cell r="A426" t="str">
            <v>2 S 04 120 02</v>
          </cell>
          <cell r="B426" t="str">
            <v>Corpo BTTC D=1,20m</v>
          </cell>
          <cell r="E426" t="str">
            <v>m</v>
          </cell>
          <cell r="G426">
            <v>1575.6</v>
          </cell>
          <cell r="M426">
            <v>1714.77</v>
          </cell>
          <cell r="O426">
            <v>1768.82</v>
          </cell>
        </row>
        <row r="427">
          <cell r="A427" t="str">
            <v>2 S 04 120 03</v>
          </cell>
          <cell r="B427" t="str">
            <v>Corpo BTTC D=1,50m</v>
          </cell>
          <cell r="E427" t="str">
            <v>m</v>
          </cell>
          <cell r="G427">
            <v>2352.62</v>
          </cell>
          <cell r="M427">
            <v>2552.98</v>
          </cell>
          <cell r="O427">
            <v>2637.95</v>
          </cell>
        </row>
        <row r="428">
          <cell r="A428" t="str">
            <v>2 S 04 121 01</v>
          </cell>
          <cell r="B428" t="str">
            <v>Boca BTTC D=1,00m normal</v>
          </cell>
          <cell r="E428" t="str">
            <v>und</v>
          </cell>
          <cell r="G428">
            <v>1943.6</v>
          </cell>
          <cell r="M428">
            <v>2146.69</v>
          </cell>
          <cell r="O428">
            <v>2177.25</v>
          </cell>
        </row>
        <row r="429">
          <cell r="A429" t="str">
            <v>2 S 04 121 02</v>
          </cell>
          <cell r="B429" t="str">
            <v>Boca BTTC D=1,20m normal</v>
          </cell>
          <cell r="E429" t="str">
            <v>und</v>
          </cell>
          <cell r="G429">
            <v>2821.36</v>
          </cell>
          <cell r="M429">
            <v>3115.53</v>
          </cell>
          <cell r="O429">
            <v>3162.21</v>
          </cell>
        </row>
        <row r="430">
          <cell r="A430" t="str">
            <v>2 S 04 121 03</v>
          </cell>
          <cell r="B430" t="str">
            <v>Boca BTTC D=1,50m normal</v>
          </cell>
          <cell r="E430" t="str">
            <v>und</v>
          </cell>
          <cell r="G430">
            <v>4904.9799999999996</v>
          </cell>
          <cell r="M430">
            <v>5415.17</v>
          </cell>
          <cell r="O430">
            <v>5501.76</v>
          </cell>
        </row>
        <row r="431">
          <cell r="A431" t="str">
            <v>2 S 04 121 04</v>
          </cell>
          <cell r="B431" t="str">
            <v>Boca BTTC D=1,00 m - esc.=15</v>
          </cell>
          <cell r="E431" t="str">
            <v>und</v>
          </cell>
          <cell r="G431">
            <v>2025.35</v>
          </cell>
          <cell r="M431">
            <v>2237.0100000000002</v>
          </cell>
          <cell r="O431">
            <v>2268.85</v>
          </cell>
        </row>
        <row r="432">
          <cell r="A432" t="str">
            <v>2 S 04 121 05</v>
          </cell>
          <cell r="B432" t="str">
            <v>Boca BTTC D=1,20 m - esc.=15</v>
          </cell>
          <cell r="E432" t="str">
            <v>und</v>
          </cell>
          <cell r="G432">
            <v>2946.92</v>
          </cell>
          <cell r="M432">
            <v>3254.21</v>
          </cell>
          <cell r="O432">
            <v>3302.99</v>
          </cell>
        </row>
        <row r="433">
          <cell r="A433" t="str">
            <v>2 S 04 121 06</v>
          </cell>
          <cell r="B433" t="str">
            <v>Boca BTTC D=1,50 m - esc.=15</v>
          </cell>
          <cell r="E433" t="str">
            <v>und</v>
          </cell>
          <cell r="G433">
            <v>5127.67</v>
          </cell>
          <cell r="M433">
            <v>5661.06</v>
          </cell>
          <cell r="O433">
            <v>5751.61</v>
          </cell>
        </row>
        <row r="434">
          <cell r="A434" t="str">
            <v>2 S 04 121 07</v>
          </cell>
          <cell r="B434" t="str">
            <v>Boca BTTC D=1,00 m - esc.=30</v>
          </cell>
          <cell r="E434" t="str">
            <v>und</v>
          </cell>
          <cell r="G434">
            <v>2253.5300000000002</v>
          </cell>
          <cell r="M434">
            <v>2489.14</v>
          </cell>
          <cell r="O434">
            <v>2524.5500000000002</v>
          </cell>
        </row>
        <row r="435">
          <cell r="A435" t="str">
            <v>2 S 04 121 08</v>
          </cell>
          <cell r="B435" t="str">
            <v>Boca BTTC D=1,20 m - esc.=30</v>
          </cell>
          <cell r="E435" t="str">
            <v>und</v>
          </cell>
          <cell r="G435">
            <v>3277.95</v>
          </cell>
          <cell r="M435">
            <v>3619.87</v>
          </cell>
          <cell r="O435">
            <v>3674.13</v>
          </cell>
        </row>
        <row r="436">
          <cell r="A436" t="str">
            <v>2 S 04 121 09</v>
          </cell>
          <cell r="B436" t="str">
            <v>Boca BTTC D=1,50 m - esc.=30</v>
          </cell>
          <cell r="E436" t="str">
            <v>und</v>
          </cell>
          <cell r="G436">
            <v>5719.92</v>
          </cell>
          <cell r="M436">
            <v>6315.06</v>
          </cell>
          <cell r="O436">
            <v>6416.14</v>
          </cell>
        </row>
        <row r="437">
          <cell r="A437" t="str">
            <v>2 S 04 121 10</v>
          </cell>
          <cell r="B437" t="str">
            <v>Boca BTTC D=1,00 m - esc.=45</v>
          </cell>
          <cell r="E437" t="str">
            <v>und</v>
          </cell>
          <cell r="G437">
            <v>2769.56</v>
          </cell>
          <cell r="M437">
            <v>3059.28</v>
          </cell>
          <cell r="O437">
            <v>3102.83</v>
          </cell>
        </row>
        <row r="438">
          <cell r="A438" t="str">
            <v>2 S 04 121 11</v>
          </cell>
          <cell r="B438" t="str">
            <v>Boca BTTC D=1,20 m - esc.=45</v>
          </cell>
          <cell r="E438" t="str">
            <v>und</v>
          </cell>
          <cell r="G438">
            <v>4032.88</v>
          </cell>
          <cell r="M438">
            <v>4453.74</v>
          </cell>
          <cell r="O438">
            <v>4520.6400000000003</v>
          </cell>
        </row>
        <row r="439">
          <cell r="A439" t="str">
            <v>2 S 04 121 12</v>
          </cell>
          <cell r="B439" t="str">
            <v>Boca BTTC D=1,50 m - esc.=45</v>
          </cell>
          <cell r="E439" t="str">
            <v>und</v>
          </cell>
          <cell r="G439">
            <v>7075.55</v>
          </cell>
          <cell r="M439">
            <v>7811.96</v>
          </cell>
          <cell r="O439">
            <v>7937.31</v>
          </cell>
        </row>
        <row r="440">
          <cell r="A440" t="str">
            <v>2 S 04 200 01</v>
          </cell>
          <cell r="B440" t="str">
            <v>Corpo BSCC 1,50 x 1,50 m alt. 0 a 1,00 m</v>
          </cell>
          <cell r="E440" t="str">
            <v>und</v>
          </cell>
          <cell r="G440">
            <v>822.42</v>
          </cell>
          <cell r="M440">
            <v>917.39</v>
          </cell>
          <cell r="O440">
            <v>943.77</v>
          </cell>
        </row>
        <row r="441">
          <cell r="A441" t="str">
            <v>2 S 04 200 02</v>
          </cell>
          <cell r="B441" t="str">
            <v>Corpo BSCC 2,00 x 2,00 m alt. 0 a 1,00 m</v>
          </cell>
          <cell r="E441" t="str">
            <v>und</v>
          </cell>
          <cell r="G441">
            <v>1185.29</v>
          </cell>
          <cell r="M441">
            <v>1327.48</v>
          </cell>
          <cell r="O441">
            <v>1364.43</v>
          </cell>
        </row>
        <row r="442">
          <cell r="A442" t="str">
            <v>2 S 04 200 03</v>
          </cell>
          <cell r="B442" t="str">
            <v>Corpo BSCC 2,50 x 2,50 m alt. 0 a 1,00 m</v>
          </cell>
          <cell r="E442" t="str">
            <v>m</v>
          </cell>
          <cell r="G442">
            <v>1690.52</v>
          </cell>
          <cell r="M442">
            <v>1890.75</v>
          </cell>
          <cell r="O442">
            <v>1942.01</v>
          </cell>
        </row>
        <row r="443">
          <cell r="A443" t="str">
            <v>2 S 04 200 04</v>
          </cell>
          <cell r="B443" t="str">
            <v>Corpo BSCC 3,00 x 3,00 m alt. 0 a 1,00 m</v>
          </cell>
          <cell r="E443" t="str">
            <v>m</v>
          </cell>
          <cell r="G443">
            <v>2227.0300000000002</v>
          </cell>
          <cell r="M443">
            <v>2492.56</v>
          </cell>
          <cell r="O443">
            <v>2556.91</v>
          </cell>
        </row>
        <row r="444">
          <cell r="A444" t="str">
            <v>2 S 04 200 05</v>
          </cell>
          <cell r="B444" t="str">
            <v>Corpo BSCC 1,50 x 1,50 m alt. 1,00 a 2,50 m</v>
          </cell>
          <cell r="E444" t="str">
            <v>m</v>
          </cell>
          <cell r="G444">
            <v>745.56</v>
          </cell>
          <cell r="M444">
            <v>832.37</v>
          </cell>
          <cell r="O444">
            <v>854.14</v>
          </cell>
        </row>
        <row r="445">
          <cell r="A445" t="str">
            <v>2 S 04 200 06</v>
          </cell>
          <cell r="B445" t="str">
            <v>Corpo BSCC 2,00 x 2,00 m alt. 1,00 a 2,50 m</v>
          </cell>
          <cell r="E445" t="str">
            <v>m</v>
          </cell>
          <cell r="G445">
            <v>1063.6500000000001</v>
          </cell>
          <cell r="M445">
            <v>1189.33</v>
          </cell>
          <cell r="O445">
            <v>1220.78</v>
          </cell>
        </row>
        <row r="446">
          <cell r="A446" t="str">
            <v>2 S 04 200 07</v>
          </cell>
          <cell r="B446" t="str">
            <v>Corpo BSCC 2,50 x 2,50 m alt. 1,00 a 2,50 m</v>
          </cell>
          <cell r="E446" t="str">
            <v>m</v>
          </cell>
          <cell r="G446">
            <v>1600.15</v>
          </cell>
          <cell r="M446">
            <v>1789.64</v>
          </cell>
          <cell r="O446">
            <v>1836.29</v>
          </cell>
        </row>
        <row r="447">
          <cell r="A447" t="str">
            <v>2 S 04 200 08</v>
          </cell>
          <cell r="B447" t="str">
            <v>Corpo BSCC 3,00 x 3,00 m alt. 1,00 a 2,50 m</v>
          </cell>
          <cell r="E447" t="str">
            <v>m</v>
          </cell>
          <cell r="G447">
            <v>2177.2600000000002</v>
          </cell>
          <cell r="M447">
            <v>2432.6</v>
          </cell>
          <cell r="O447">
            <v>2496.2199999999998</v>
          </cell>
        </row>
        <row r="448">
          <cell r="A448" t="str">
            <v>2 S 04 200 09</v>
          </cell>
          <cell r="B448" t="str">
            <v>Corpo BSCC 1,50 x 1,50 m alt. 2,50 a 5,00 m</v>
          </cell>
          <cell r="E448" t="str">
            <v>m</v>
          </cell>
          <cell r="G448">
            <v>812.04</v>
          </cell>
          <cell r="M448">
            <v>907.14</v>
          </cell>
          <cell r="O448">
            <v>932.05</v>
          </cell>
        </row>
        <row r="449">
          <cell r="A449" t="str">
            <v>2 S 04 200 10</v>
          </cell>
          <cell r="B449" t="str">
            <v>Corpo BSCC 2,00 x 2,00 m alt. 2,50 a 5,00 m</v>
          </cell>
          <cell r="E449" t="str">
            <v>m</v>
          </cell>
          <cell r="G449">
            <v>1258.22</v>
          </cell>
          <cell r="M449">
            <v>1405.85</v>
          </cell>
          <cell r="O449">
            <v>1443.11</v>
          </cell>
        </row>
        <row r="450">
          <cell r="A450" t="str">
            <v>2 S 04 200 11</v>
          </cell>
          <cell r="B450" t="str">
            <v>Corpo BSCC 2,50 x 2,50 m alt. 2,50 a 5,00 m</v>
          </cell>
          <cell r="E450" t="str">
            <v>m</v>
          </cell>
          <cell r="G450">
            <v>1840.82</v>
          </cell>
          <cell r="M450">
            <v>2060.6999999999998</v>
          </cell>
          <cell r="O450">
            <v>2118.4699999999998</v>
          </cell>
        </row>
        <row r="451">
          <cell r="A451" t="str">
            <v>2 S 04 200 12</v>
          </cell>
          <cell r="B451" t="str">
            <v>Corpo BSCC 3,00 x 3,00 m alt. 2,50 a 5,00 m</v>
          </cell>
          <cell r="E451" t="str">
            <v>m</v>
          </cell>
          <cell r="G451">
            <v>2671.12</v>
          </cell>
          <cell r="M451">
            <v>2987.72</v>
          </cell>
          <cell r="O451">
            <v>3067.32</v>
          </cell>
        </row>
        <row r="452">
          <cell r="A452" t="str">
            <v>2 S 04 200 13</v>
          </cell>
          <cell r="B452" t="str">
            <v>Corpo BSCC 1,50 x 1,50 m alt. 5,00 a 7,50 m</v>
          </cell>
          <cell r="E452" t="str">
            <v>m</v>
          </cell>
          <cell r="G452">
            <v>923.94</v>
          </cell>
          <cell r="M452">
            <v>1033.67</v>
          </cell>
          <cell r="O452">
            <v>1063.42</v>
          </cell>
        </row>
        <row r="453">
          <cell r="A453" t="str">
            <v>2 S 04 200 14</v>
          </cell>
          <cell r="B453" t="str">
            <v>Corpo BSCC 2,00 x 2,00 m alt. 5,00 a 7,50 m</v>
          </cell>
          <cell r="E453" t="str">
            <v>m</v>
          </cell>
          <cell r="G453">
            <v>1411.89</v>
          </cell>
          <cell r="M453">
            <v>1578.59</v>
          </cell>
          <cell r="O453">
            <v>1623.18</v>
          </cell>
        </row>
        <row r="454">
          <cell r="A454" t="str">
            <v>2 S 04 200 15</v>
          </cell>
          <cell r="B454" t="str">
            <v>Corpo BSCC 2,50 x 2,50 m alt. 5,00 a 7,50 m</v>
          </cell>
          <cell r="E454" t="str">
            <v>m</v>
          </cell>
          <cell r="G454">
            <v>2061.46</v>
          </cell>
          <cell r="M454">
            <v>2305.65</v>
          </cell>
          <cell r="O454">
            <v>2370.19</v>
          </cell>
        </row>
        <row r="455">
          <cell r="A455" t="str">
            <v>2 S 04 200 16</v>
          </cell>
          <cell r="B455" t="str">
            <v>Corpo BSCC 3,00 x 3,00 m alt. 5,00 a 7,50 m</v>
          </cell>
          <cell r="E455" t="str">
            <v>m</v>
          </cell>
          <cell r="G455">
            <v>2921</v>
          </cell>
          <cell r="M455">
            <v>3267.57</v>
          </cell>
          <cell r="O455">
            <v>3359.73</v>
          </cell>
        </row>
        <row r="456">
          <cell r="A456" t="str">
            <v>2 S 04 200 17</v>
          </cell>
          <cell r="B456" t="str">
            <v>Corpo BSCC 1,50 x 1,50 m alt. 7,50 a 10,00 m</v>
          </cell>
          <cell r="E456" t="str">
            <v>m</v>
          </cell>
          <cell r="G456">
            <v>1065.05</v>
          </cell>
          <cell r="M456">
            <v>1189.5999999999999</v>
          </cell>
          <cell r="O456">
            <v>1223.9100000000001</v>
          </cell>
        </row>
        <row r="457">
          <cell r="A457" t="str">
            <v>2 S 04 200 18</v>
          </cell>
          <cell r="B457" t="str">
            <v>Corpo BSCC 2,00 x 2,00 m alt. 7,50 a 10,00 m</v>
          </cell>
          <cell r="E457" t="str">
            <v>m</v>
          </cell>
          <cell r="G457">
            <v>1592.09</v>
          </cell>
          <cell r="M457">
            <v>1778.46</v>
          </cell>
          <cell r="O457">
            <v>1828.6</v>
          </cell>
        </row>
        <row r="458">
          <cell r="A458" t="str">
            <v>2 S 04 200 19</v>
          </cell>
          <cell r="B458" t="str">
            <v>Corpo BSCC 2,50 x 2,50 m alt. 7,50 a 10,00 m</v>
          </cell>
          <cell r="E458" t="str">
            <v>m</v>
          </cell>
          <cell r="G458">
            <v>2268.02</v>
          </cell>
          <cell r="M458">
            <v>2539.52</v>
          </cell>
          <cell r="O458">
            <v>2612.86</v>
          </cell>
        </row>
        <row r="459">
          <cell r="A459" t="str">
            <v>2 S 04 200 20</v>
          </cell>
          <cell r="B459" t="str">
            <v>Corpo BSCC 3,00 x 3,00 m alt. 7,50 a 10,00 m</v>
          </cell>
          <cell r="E459" t="str">
            <v>m</v>
          </cell>
          <cell r="G459">
            <v>3212.14</v>
          </cell>
          <cell r="M459">
            <v>3590.38</v>
          </cell>
          <cell r="O459">
            <v>3692.26</v>
          </cell>
        </row>
        <row r="460">
          <cell r="A460" t="str">
            <v>2 S 04 200 21</v>
          </cell>
          <cell r="B460" t="str">
            <v>Corpo BSCC 1,50 x 1,50 m alt. 10,00 a 12,50 m</v>
          </cell>
          <cell r="E460" t="str">
            <v>m</v>
          </cell>
          <cell r="G460">
            <v>1108.5</v>
          </cell>
          <cell r="M460">
            <v>1238.74</v>
          </cell>
          <cell r="O460">
            <v>1274.94</v>
          </cell>
        </row>
        <row r="461">
          <cell r="A461" t="str">
            <v>2 S 04 200 22</v>
          </cell>
          <cell r="B461" t="str">
            <v>Corpo BSCC 2,00 x 2,00 m alt. 10,00 a 12,50 m</v>
          </cell>
          <cell r="E461" t="str">
            <v>m</v>
          </cell>
          <cell r="G461">
            <v>1730.26</v>
          </cell>
          <cell r="M461">
            <v>1934.99</v>
          </cell>
          <cell r="O461">
            <v>1990.99</v>
          </cell>
        </row>
        <row r="462">
          <cell r="A462" t="str">
            <v>2 S 04 200 23</v>
          </cell>
          <cell r="B462" t="str">
            <v>Corpo BSCC 2,50 x 2,50 m alt. 10,00 a 12,50 m</v>
          </cell>
          <cell r="E462" t="str">
            <v>m</v>
          </cell>
          <cell r="G462">
            <v>2498.04</v>
          </cell>
          <cell r="M462">
            <v>2793.54</v>
          </cell>
          <cell r="O462">
            <v>2874.2</v>
          </cell>
        </row>
        <row r="463">
          <cell r="A463" t="str">
            <v>2 S 04 200 24</v>
          </cell>
          <cell r="B463" t="str">
            <v>Corpo BSCC 3,00 a 3,00 m alt. 10,00 a 12,50 m</v>
          </cell>
          <cell r="E463" t="str">
            <v>m</v>
          </cell>
          <cell r="G463">
            <v>3485.15</v>
          </cell>
          <cell r="M463">
            <v>3899.1</v>
          </cell>
          <cell r="O463">
            <v>4012.73</v>
          </cell>
        </row>
        <row r="464">
          <cell r="A464" t="str">
            <v>2 S 04 200 25</v>
          </cell>
          <cell r="B464" t="str">
            <v>Corpo BSCC 1,50 x 1,50 m alt. 12,50 a 15,00 m</v>
          </cell>
          <cell r="E464" t="str">
            <v>m</v>
          </cell>
          <cell r="G464">
            <v>1163.0899999999999</v>
          </cell>
          <cell r="M464">
            <v>1300.9100000000001</v>
          </cell>
          <cell r="O464">
            <v>1339.2</v>
          </cell>
        </row>
        <row r="465">
          <cell r="A465" t="str">
            <v>2 S 04 200 26</v>
          </cell>
          <cell r="B465" t="str">
            <v>Corpo BSCC 2,00 a 2,00 m alt. 12,50 a 15,00 m</v>
          </cell>
          <cell r="E465" t="str">
            <v>m</v>
          </cell>
          <cell r="G465">
            <v>1857.78</v>
          </cell>
          <cell r="M465">
            <v>2079.34</v>
          </cell>
          <cell r="O465">
            <v>2140.7800000000002</v>
          </cell>
        </row>
        <row r="466">
          <cell r="A466" t="str">
            <v>2 S 04 200 27</v>
          </cell>
          <cell r="B466" t="str">
            <v>Corpo BSCC 2,50 x 2,50 m alt. 12,50 a 15,00 m</v>
          </cell>
          <cell r="E466" t="str">
            <v>m</v>
          </cell>
          <cell r="G466">
            <v>2823.4</v>
          </cell>
          <cell r="M466">
            <v>3154.6</v>
          </cell>
          <cell r="O466">
            <v>3247.57</v>
          </cell>
        </row>
        <row r="467">
          <cell r="A467" t="str">
            <v>2 S 04 200 28</v>
          </cell>
          <cell r="B467" t="str">
            <v>Corpo BSCC 3,00 x 3,00 m alt. 12,50 a 15,00 m</v>
          </cell>
          <cell r="E467" t="str">
            <v>m</v>
          </cell>
          <cell r="G467">
            <v>3775.27</v>
          </cell>
          <cell r="M467">
            <v>4219.45</v>
          </cell>
          <cell r="O467">
            <v>4343</v>
          </cell>
        </row>
        <row r="468">
          <cell r="A468" t="str">
            <v>2 S 04 201 01</v>
          </cell>
          <cell r="B468" t="str">
            <v>Boca BSCC 1,50 x 1,50 m normal</v>
          </cell>
          <cell r="E468" t="str">
            <v>und</v>
          </cell>
          <cell r="G468">
            <v>4755.93</v>
          </cell>
          <cell r="M468">
            <v>5284.16</v>
          </cell>
          <cell r="O468">
            <v>5412.49</v>
          </cell>
        </row>
        <row r="469">
          <cell r="A469" t="str">
            <v>2 S 04 201 02</v>
          </cell>
          <cell r="B469" t="str">
            <v>Boca BSCC 2,00 x 2,00 m normal</v>
          </cell>
          <cell r="E469" t="str">
            <v>und</v>
          </cell>
          <cell r="G469">
            <v>7436.42</v>
          </cell>
          <cell r="M469">
            <v>8265.6299999999992</v>
          </cell>
          <cell r="O469">
            <v>8475.8799999999992</v>
          </cell>
        </row>
        <row r="470">
          <cell r="A470" t="str">
            <v>2 S 04 201 03</v>
          </cell>
          <cell r="B470" t="str">
            <v>Boca BSCC 2,50 x 2,50 m normal</v>
          </cell>
          <cell r="E470" t="str">
            <v>und</v>
          </cell>
          <cell r="G470">
            <v>10042.129999999999</v>
          </cell>
          <cell r="M470">
            <v>11159.79</v>
          </cell>
          <cell r="O470">
            <v>11448.96</v>
          </cell>
        </row>
        <row r="471">
          <cell r="A471" t="str">
            <v>2 S 04 201 04</v>
          </cell>
          <cell r="B471" t="str">
            <v>Boca BSCC 3,00 x 3,00 m normal</v>
          </cell>
          <cell r="E471" t="str">
            <v>und</v>
          </cell>
          <cell r="G471">
            <v>14367.56</v>
          </cell>
          <cell r="M471">
            <v>15975.33</v>
          </cell>
          <cell r="O471">
            <v>16400.13</v>
          </cell>
        </row>
        <row r="472">
          <cell r="A472" t="str">
            <v>2 S 04 201 05</v>
          </cell>
          <cell r="B472" t="str">
            <v>Boca BSCC 1,50 x 1,50 m - esc.=15</v>
          </cell>
          <cell r="E472" t="str">
            <v>und</v>
          </cell>
          <cell r="G472">
            <v>4831.17</v>
          </cell>
          <cell r="M472">
            <v>5374.49</v>
          </cell>
          <cell r="O472">
            <v>5507.51</v>
          </cell>
        </row>
        <row r="473">
          <cell r="A473" t="str">
            <v>2 S 04 201 06</v>
          </cell>
          <cell r="B473" t="str">
            <v>Boca BSCC 2,00 x 2,00 m - esc.=15</v>
          </cell>
          <cell r="E473" t="str">
            <v>und</v>
          </cell>
          <cell r="G473">
            <v>7513.24</v>
          </cell>
          <cell r="M473">
            <v>8361.4</v>
          </cell>
          <cell r="O473">
            <v>8579.7000000000007</v>
          </cell>
        </row>
        <row r="474">
          <cell r="A474" t="str">
            <v>2 S 04 201 07</v>
          </cell>
          <cell r="B474" t="str">
            <v>Boca BSCC 2,50 x 2,50 m - esc.=15</v>
          </cell>
          <cell r="E474" t="str">
            <v>und</v>
          </cell>
          <cell r="G474">
            <v>10563.11</v>
          </cell>
          <cell r="M474">
            <v>11755.34</v>
          </cell>
          <cell r="O474">
            <v>12065.22</v>
          </cell>
        </row>
        <row r="475">
          <cell r="A475" t="str">
            <v>2 S 04 201 08</v>
          </cell>
          <cell r="B475" t="str">
            <v>Boca BSCC 3,00 x 3,00 m - esc.=15</v>
          </cell>
          <cell r="E475" t="str">
            <v>und</v>
          </cell>
          <cell r="G475">
            <v>15036.8</v>
          </cell>
          <cell r="M475">
            <v>16737.66</v>
          </cell>
          <cell r="O475">
            <v>17191.55</v>
          </cell>
        </row>
        <row r="476">
          <cell r="A476" t="str">
            <v>2 S 04 201 09</v>
          </cell>
          <cell r="B476" t="str">
            <v>Boca BSCC 1,50 x 1,50 m - esc.=30</v>
          </cell>
          <cell r="E476" t="str">
            <v>und</v>
          </cell>
          <cell r="G476">
            <v>5268.96</v>
          </cell>
          <cell r="M476">
            <v>5861.11</v>
          </cell>
          <cell r="O476">
            <v>6004.52</v>
          </cell>
        </row>
        <row r="477">
          <cell r="A477" t="str">
            <v>2 S 04 201 10</v>
          </cell>
          <cell r="B477" t="str">
            <v>Boca BSCC 2,00 x 2,00 m - esc.=30</v>
          </cell>
          <cell r="E477" t="str">
            <v>und</v>
          </cell>
          <cell r="G477">
            <v>8180.57</v>
          </cell>
          <cell r="M477">
            <v>9102.5300000000007</v>
          </cell>
          <cell r="O477">
            <v>9336.23</v>
          </cell>
        </row>
        <row r="478">
          <cell r="A478" t="str">
            <v>2 S 04 201 11</v>
          </cell>
          <cell r="B478" t="str">
            <v>Boca BSCC 2,50 x 2,50 m - esc.=30</v>
          </cell>
          <cell r="E478" t="str">
            <v>und</v>
          </cell>
          <cell r="G478">
            <v>11760.2</v>
          </cell>
          <cell r="M478">
            <v>13083.6</v>
          </cell>
          <cell r="O478">
            <v>13432.34</v>
          </cell>
        </row>
        <row r="479">
          <cell r="A479" t="str">
            <v>2 S 04 201 12</v>
          </cell>
          <cell r="B479" t="str">
            <v>Boca BSCC 3,00 x 3,00 m =esc.=30</v>
          </cell>
          <cell r="E479" t="str">
            <v>und</v>
          </cell>
          <cell r="G479">
            <v>16592.310000000001</v>
          </cell>
          <cell r="M479">
            <v>18459.98</v>
          </cell>
          <cell r="O479">
            <v>18960.41</v>
          </cell>
        </row>
        <row r="480">
          <cell r="A480" t="str">
            <v>2 S 04 201 13</v>
          </cell>
          <cell r="B480" t="str">
            <v>Boca BSCC 1,50 x 1,50 m - esc.=45</v>
          </cell>
          <cell r="E480" t="str">
            <v>und</v>
          </cell>
          <cell r="G480">
            <v>6552.38</v>
          </cell>
          <cell r="M480">
            <v>7286.85</v>
          </cell>
          <cell r="O480">
            <v>7470.4</v>
          </cell>
        </row>
        <row r="481">
          <cell r="A481" t="str">
            <v>2 S 04 201 14</v>
          </cell>
          <cell r="B481" t="str">
            <v>Boca BSCC 2,00 x 2,00 m - esc.=45</v>
          </cell>
          <cell r="E481" t="str">
            <v>und</v>
          </cell>
          <cell r="G481">
            <v>10508.8</v>
          </cell>
          <cell r="M481">
            <v>11689.34</v>
          </cell>
          <cell r="O481">
            <v>11996.21</v>
          </cell>
        </row>
        <row r="482">
          <cell r="A482" t="str">
            <v>2 S 04 201 15</v>
          </cell>
          <cell r="B482" t="str">
            <v>Boca BSCC 2,50 x 2,50 m - esc.=45</v>
          </cell>
          <cell r="E482" t="str">
            <v>und</v>
          </cell>
          <cell r="G482">
            <v>14877.5</v>
          </cell>
          <cell r="M482">
            <v>16562.55</v>
          </cell>
          <cell r="O482">
            <v>17013.89</v>
          </cell>
        </row>
        <row r="483">
          <cell r="A483" t="str">
            <v>2 S 04 201 16</v>
          </cell>
          <cell r="B483" t="str">
            <v>Boca BSCC 3,00 x 3,00 m - esc.=45</v>
          </cell>
          <cell r="E483" t="str">
            <v>und</v>
          </cell>
          <cell r="G483">
            <v>20911.740000000002</v>
          </cell>
          <cell r="M483">
            <v>23280.12</v>
          </cell>
          <cell r="O483">
            <v>23924.55</v>
          </cell>
        </row>
        <row r="484">
          <cell r="A484" t="str">
            <v>2 S 04 210 01</v>
          </cell>
          <cell r="B484" t="str">
            <v>Corpo BDCC 1,50 x 1,50 m alt. 0 a 1,00 m</v>
          </cell>
          <cell r="E484" t="str">
            <v>m</v>
          </cell>
          <cell r="G484">
            <v>1435.35</v>
          </cell>
          <cell r="M484">
            <v>1603.8</v>
          </cell>
          <cell r="O484">
            <v>1647.9</v>
          </cell>
        </row>
        <row r="485">
          <cell r="A485" t="str">
            <v>2 S 04 210 02</v>
          </cell>
          <cell r="B485" t="str">
            <v>Corpo BDCC 2,00 x 2,00 m alt. 0 a 1,00 m</v>
          </cell>
          <cell r="E485" t="str">
            <v>m</v>
          </cell>
          <cell r="G485">
            <v>2077.38</v>
          </cell>
          <cell r="M485">
            <v>2327.19</v>
          </cell>
          <cell r="O485">
            <v>2391.0500000000002</v>
          </cell>
        </row>
        <row r="486">
          <cell r="A486" t="str">
            <v>2 S 04 210 03</v>
          </cell>
          <cell r="B486" t="str">
            <v>Corpo BDCC 2,50 x 2,50 m alt. 0 a 1,00 m</v>
          </cell>
          <cell r="E486" t="str">
            <v>m</v>
          </cell>
          <cell r="G486">
            <v>2612.2399999999998</v>
          </cell>
          <cell r="M486">
            <v>2930.38</v>
          </cell>
          <cell r="O486">
            <v>3013.05</v>
          </cell>
        </row>
        <row r="487">
          <cell r="A487" t="str">
            <v>2 S 04 210 04</v>
          </cell>
          <cell r="B487" t="str">
            <v>Corpo BDCC 3,00 x 3,00 m alt. 0 a 1,00</v>
          </cell>
          <cell r="E487" t="str">
            <v>m</v>
          </cell>
          <cell r="G487">
            <v>3605.28</v>
          </cell>
          <cell r="M487">
            <v>4040.07</v>
          </cell>
          <cell r="O487">
            <v>4144.82</v>
          </cell>
        </row>
        <row r="488">
          <cell r="A488" t="str">
            <v>2 S 04 210 05</v>
          </cell>
          <cell r="B488" t="str">
            <v>Corpo BDCC 1,50 x 1,50 m alt. 1,00 a 2,50 m</v>
          </cell>
          <cell r="E488" t="str">
            <v>m</v>
          </cell>
          <cell r="G488">
            <v>1266.46</v>
          </cell>
          <cell r="M488">
            <v>1414.53</v>
          </cell>
          <cell r="O488">
            <v>1450.24</v>
          </cell>
        </row>
        <row r="489">
          <cell r="A489" t="str">
            <v>2 S 04 210 06</v>
          </cell>
          <cell r="B489" t="str">
            <v>Corpo BDCC 2,00 x 2,00 m alt. 1,00 a 2,50 m</v>
          </cell>
          <cell r="E489" t="str">
            <v>m</v>
          </cell>
          <cell r="G489">
            <v>1850.42</v>
          </cell>
          <cell r="M489">
            <v>2069.7600000000002</v>
          </cell>
          <cell r="O489">
            <v>2123.17</v>
          </cell>
        </row>
        <row r="490">
          <cell r="A490" t="str">
            <v>2 S 04 210 07</v>
          </cell>
          <cell r="B490" t="str">
            <v>Corpo BDCC 2,50 x 2,50 m alt. 1,00 a 2,50 m</v>
          </cell>
          <cell r="E490" t="str">
            <v>m</v>
          </cell>
          <cell r="G490">
            <v>2493.54</v>
          </cell>
          <cell r="M490">
            <v>2792.54</v>
          </cell>
          <cell r="O490">
            <v>2864.59</v>
          </cell>
        </row>
        <row r="491">
          <cell r="A491" t="str">
            <v>2 S 04 210 08</v>
          </cell>
          <cell r="B491" t="str">
            <v>Corpo BDCC 3,00 x 3,00 m alt. 1,00 a 2,50 m</v>
          </cell>
          <cell r="E491" t="str">
            <v>m</v>
          </cell>
          <cell r="G491">
            <v>3424.26</v>
          </cell>
          <cell r="M491">
            <v>3835.86</v>
          </cell>
          <cell r="O491">
            <v>3930.89</v>
          </cell>
        </row>
        <row r="492">
          <cell r="A492" t="str">
            <v>2 S 04 210 09</v>
          </cell>
          <cell r="B492" t="str">
            <v>Corpo BDCC 1,50 x 1,50 m alt. 2,50 a 5,00 m</v>
          </cell>
          <cell r="E492" t="str">
            <v>m</v>
          </cell>
          <cell r="G492">
            <v>1348.61</v>
          </cell>
          <cell r="M492">
            <v>1506.45</v>
          </cell>
          <cell r="O492">
            <v>1546.34</v>
          </cell>
        </row>
        <row r="493">
          <cell r="A493" t="str">
            <v>2 S 04 210 10</v>
          </cell>
          <cell r="B493" t="str">
            <v>Corpo BDCC 2,00 x 2,00 m alt. 2,50 a 5,00 m</v>
          </cell>
          <cell r="E493" t="str">
            <v>m</v>
          </cell>
          <cell r="G493">
            <v>2092.9299999999998</v>
          </cell>
          <cell r="M493">
            <v>2343.35</v>
          </cell>
          <cell r="O493">
            <v>2407.67</v>
          </cell>
        </row>
        <row r="494">
          <cell r="A494" t="str">
            <v>2 S 04 210 11</v>
          </cell>
          <cell r="B494" t="str">
            <v>Corpo BDCC 2,50 x 2,50 m alt. 2,50 a 5,00 m</v>
          </cell>
          <cell r="E494" t="str">
            <v>m</v>
          </cell>
          <cell r="G494">
            <v>2912.78</v>
          </cell>
          <cell r="M494">
            <v>3259.56</v>
          </cell>
          <cell r="O494">
            <v>3344.94</v>
          </cell>
        </row>
        <row r="495">
          <cell r="A495" t="str">
            <v>2 S 04 210 12</v>
          </cell>
          <cell r="B495" t="str">
            <v>Corpo BDCC 3,00 x 3,00 m alt. 2,50 a 5,00 m</v>
          </cell>
          <cell r="E495" t="str">
            <v>m</v>
          </cell>
          <cell r="G495">
            <v>3803.79</v>
          </cell>
          <cell r="M495">
            <v>4258.25</v>
          </cell>
          <cell r="O495">
            <v>4362.68</v>
          </cell>
        </row>
        <row r="496">
          <cell r="A496" t="str">
            <v>2 S 04 210 13</v>
          </cell>
          <cell r="B496" t="str">
            <v>Corpo BDCC 1,50 x 1,50 m alt. 5,00 a 7,50 m</v>
          </cell>
          <cell r="E496" t="str">
            <v>m</v>
          </cell>
          <cell r="G496">
            <v>1531.56</v>
          </cell>
          <cell r="M496">
            <v>1712.57</v>
          </cell>
          <cell r="O496">
            <v>1760.86</v>
          </cell>
        </row>
        <row r="497">
          <cell r="A497" t="str">
            <v>2 S 04 210 14</v>
          </cell>
          <cell r="B497" t="str">
            <v>Corpo BDCC 2,00 a 2,00 m alt. 5,00 a 7,50 m</v>
          </cell>
          <cell r="E497" t="str">
            <v>m</v>
          </cell>
          <cell r="G497">
            <v>2420.3200000000002</v>
          </cell>
          <cell r="M497">
            <v>2705.61</v>
          </cell>
          <cell r="O497">
            <v>2780.87</v>
          </cell>
        </row>
        <row r="498">
          <cell r="A498" t="str">
            <v>2 S 04 210 15</v>
          </cell>
          <cell r="B498" t="str">
            <v>Corpo BDCC 2,50 x 2,50 m alt. 5,00 a 7,50 m</v>
          </cell>
          <cell r="E498" t="str">
            <v>m</v>
          </cell>
          <cell r="G498">
            <v>3307.6</v>
          </cell>
          <cell r="M498">
            <v>3706.58</v>
          </cell>
          <cell r="O498">
            <v>3808.73</v>
          </cell>
        </row>
        <row r="499">
          <cell r="A499" t="str">
            <v>2 S 04 210 16</v>
          </cell>
          <cell r="B499" t="str">
            <v>Corpo BDCC 3,00 x 3,00 m alt. 5,00 a 7,50 m</v>
          </cell>
          <cell r="E499" t="str">
            <v>m</v>
          </cell>
          <cell r="G499">
            <v>4530.1000000000004</v>
          </cell>
          <cell r="M499">
            <v>5076.38</v>
          </cell>
          <cell r="O499">
            <v>5214.3500000000004</v>
          </cell>
        </row>
        <row r="500">
          <cell r="A500" t="str">
            <v>2 S 04 210 17</v>
          </cell>
          <cell r="B500" t="str">
            <v>Corpo BDCC 1,50 x 1,50 m alt. 7,50 a 10,00 m</v>
          </cell>
          <cell r="E500" t="str">
            <v>m</v>
          </cell>
          <cell r="G500">
            <v>1684.46</v>
          </cell>
          <cell r="M500">
            <v>1887.24</v>
          </cell>
          <cell r="O500">
            <v>1941.68</v>
          </cell>
        </row>
        <row r="501">
          <cell r="A501" t="str">
            <v>2 S 04 210 18</v>
          </cell>
          <cell r="B501" t="str">
            <v>Corpo BDCC 2,00 x 2,00 m alt. 7,50 a 10,00 m</v>
          </cell>
          <cell r="E501" t="str">
            <v>m</v>
          </cell>
          <cell r="G501">
            <v>2772.85</v>
          </cell>
          <cell r="M501">
            <v>3106.64</v>
          </cell>
          <cell r="O501">
            <v>3195.72</v>
          </cell>
        </row>
        <row r="502">
          <cell r="A502" t="str">
            <v>2 S 04 210 19</v>
          </cell>
          <cell r="B502" t="str">
            <v>Corpo BDCC 2,50 x 2,50 m alt. 7,50 a 10,00 m</v>
          </cell>
          <cell r="E502" t="str">
            <v>m</v>
          </cell>
          <cell r="G502">
            <v>3555.14</v>
          </cell>
          <cell r="M502">
            <v>3979.08</v>
          </cell>
          <cell r="O502">
            <v>4089.68</v>
          </cell>
        </row>
        <row r="503">
          <cell r="A503" t="str">
            <v>2 S 04 210 20</v>
          </cell>
          <cell r="B503" t="str">
            <v>Corpo BDCC 3,00 x 3,00 m alt. 7,50 a 10,00 m</v>
          </cell>
          <cell r="E503" t="str">
            <v>m</v>
          </cell>
          <cell r="G503">
            <v>5072.99</v>
          </cell>
          <cell r="M503">
            <v>5676.92</v>
          </cell>
          <cell r="O503">
            <v>5832.59</v>
          </cell>
        </row>
        <row r="504">
          <cell r="A504" t="str">
            <v>2 S 04 210 21</v>
          </cell>
          <cell r="B504" t="str">
            <v>Corpo BDCC 1,50 x 1,50 m alt. 10,00 a 12,50 m</v>
          </cell>
          <cell r="E504" t="str">
            <v>m</v>
          </cell>
          <cell r="G504">
            <v>1901.48</v>
          </cell>
          <cell r="M504">
            <v>2125.73</v>
          </cell>
          <cell r="O504">
            <v>2186.4499999999998</v>
          </cell>
        </row>
        <row r="505">
          <cell r="A505" t="str">
            <v>2 S 04 210 22</v>
          </cell>
          <cell r="B505" t="str">
            <v>Corpo BDCC 2,00 x 2,00 m alt. 10,00 a 12,50 m</v>
          </cell>
          <cell r="E505" t="str">
            <v>m</v>
          </cell>
          <cell r="G505">
            <v>3036.29</v>
          </cell>
          <cell r="M505">
            <v>3396.59</v>
          </cell>
          <cell r="O505">
            <v>3493.64</v>
          </cell>
        </row>
        <row r="506">
          <cell r="A506" t="str">
            <v>2 S 04 210 23</v>
          </cell>
          <cell r="B506" t="str">
            <v>Corpo BDCC 2,50 x 2,50 m alt. 10,00 a 12,50 m</v>
          </cell>
          <cell r="E506" t="str">
            <v>m</v>
          </cell>
          <cell r="G506">
            <v>4013.83</v>
          </cell>
          <cell r="M506">
            <v>4498.04</v>
          </cell>
          <cell r="O506">
            <v>4625.7</v>
          </cell>
        </row>
        <row r="507">
          <cell r="A507" t="str">
            <v>2 S 04 210 24</v>
          </cell>
          <cell r="B507" t="str">
            <v>Corpo BDCC 3,00 x 3,00 m alt. 10,00 a 12,50 m</v>
          </cell>
          <cell r="E507" t="str">
            <v>m</v>
          </cell>
          <cell r="G507">
            <v>5664.79</v>
          </cell>
          <cell r="M507">
            <v>6347.64</v>
          </cell>
          <cell r="O507">
            <v>6528.06</v>
          </cell>
        </row>
        <row r="508">
          <cell r="A508" t="str">
            <v>2 S 04 210 25</v>
          </cell>
          <cell r="B508" t="str">
            <v>Corpo BDCC 1,50 x 1,50 m alt. 12,50 a 15,00 m</v>
          </cell>
          <cell r="E508" t="str">
            <v>m</v>
          </cell>
          <cell r="G508">
            <v>2022.91</v>
          </cell>
          <cell r="M508">
            <v>2264.92</v>
          </cell>
          <cell r="O508">
            <v>2329.8000000000002</v>
          </cell>
        </row>
        <row r="509">
          <cell r="A509" t="str">
            <v>2 S 04 210 26</v>
          </cell>
          <cell r="B509" t="str">
            <v>Corpo BDCC 2,00 x 2,00 m alt. 12,50 a 15,00 m</v>
          </cell>
          <cell r="E509" t="str">
            <v>m</v>
          </cell>
          <cell r="G509">
            <v>3112.23</v>
          </cell>
          <cell r="M509">
            <v>3482.64</v>
          </cell>
          <cell r="O509">
            <v>3582.84</v>
          </cell>
        </row>
        <row r="510">
          <cell r="A510" t="str">
            <v>2 S 04 210 27</v>
          </cell>
          <cell r="B510" t="str">
            <v>Corpo BDCC 2,50 x 2,50 m alt. 12,50 a 15,00 m</v>
          </cell>
          <cell r="E510" t="str">
            <v>m</v>
          </cell>
          <cell r="G510">
            <v>4382.0200000000004</v>
          </cell>
          <cell r="M510">
            <v>4915.26</v>
          </cell>
          <cell r="O510">
            <v>5058.41</v>
          </cell>
        </row>
        <row r="511">
          <cell r="A511" t="str">
            <v>2 S 04 210 28</v>
          </cell>
          <cell r="B511" t="str">
            <v>Corpo BDCC 3,00 x 3,00 m alt. 12,50 a 15,00 m</v>
          </cell>
          <cell r="E511" t="str">
            <v>m</v>
          </cell>
          <cell r="G511">
            <v>5650.85</v>
          </cell>
          <cell r="M511">
            <v>6330.24</v>
          </cell>
          <cell r="O511">
            <v>6511.08</v>
          </cell>
        </row>
        <row r="512">
          <cell r="A512" t="str">
            <v>2 S 04 211 01</v>
          </cell>
          <cell r="B512" t="str">
            <v>Boca BDCC 1,50 x 1,50 m normal</v>
          </cell>
          <cell r="E512" t="str">
            <v>und</v>
          </cell>
          <cell r="G512">
            <v>5519.25</v>
          </cell>
          <cell r="M512">
            <v>6136.6</v>
          </cell>
          <cell r="O512">
            <v>6291.38</v>
          </cell>
        </row>
        <row r="513">
          <cell r="A513" t="str">
            <v>2 S 04 211 02</v>
          </cell>
          <cell r="B513" t="str">
            <v>Boca BDCC 2,00 x 2,00 m normal</v>
          </cell>
          <cell r="E513" t="str">
            <v>und</v>
          </cell>
          <cell r="G513">
            <v>8616.7900000000009</v>
          </cell>
          <cell r="M513">
            <v>9579.1299999999992</v>
          </cell>
          <cell r="O513">
            <v>9830.24</v>
          </cell>
        </row>
        <row r="514">
          <cell r="A514" t="str">
            <v>2 S 04 211 03</v>
          </cell>
          <cell r="B514" t="str">
            <v>Boca BDCC 2,50 x 2,50 m normal</v>
          </cell>
          <cell r="E514" t="str">
            <v>und</v>
          </cell>
          <cell r="G514">
            <v>12113.36</v>
          </cell>
          <cell r="M514">
            <v>13466.77</v>
          </cell>
          <cell r="O514">
            <v>13824.95</v>
          </cell>
        </row>
        <row r="515">
          <cell r="A515" t="str">
            <v>2 S 04 211 04</v>
          </cell>
          <cell r="B515" t="str">
            <v>Boca BDCC 3,00 x 3,00 m normal</v>
          </cell>
          <cell r="E515" t="str">
            <v>und</v>
          </cell>
          <cell r="G515">
            <v>17590.990000000002</v>
          </cell>
          <cell r="M515">
            <v>19568.900000000001</v>
          </cell>
          <cell r="O515">
            <v>20105.54</v>
          </cell>
        </row>
        <row r="516">
          <cell r="A516" t="str">
            <v>2 S 04 211 05</v>
          </cell>
          <cell r="B516" t="str">
            <v>Boca BDCC 1,50 x 1,50 m esc.=15</v>
          </cell>
          <cell r="E516" t="str">
            <v>und</v>
          </cell>
          <cell r="G516">
            <v>6055.88</v>
          </cell>
          <cell r="M516">
            <v>6734.38</v>
          </cell>
          <cell r="O516">
            <v>6905.86</v>
          </cell>
        </row>
        <row r="517">
          <cell r="A517" t="str">
            <v>2 S 04 211 06</v>
          </cell>
          <cell r="B517" t="str">
            <v>Boca BDCC 2,00 x 2,00 m esc=15</v>
          </cell>
          <cell r="E517" t="str">
            <v>und</v>
          </cell>
          <cell r="G517">
            <v>9476.2000000000007</v>
          </cell>
          <cell r="M517">
            <v>10538.22</v>
          </cell>
          <cell r="O517">
            <v>10814.78</v>
          </cell>
        </row>
        <row r="518">
          <cell r="A518" t="str">
            <v>2 S 04 211 07</v>
          </cell>
          <cell r="B518" t="str">
            <v>Boca BDCC 2,50 x 2,50 m esc=15</v>
          </cell>
          <cell r="E518" t="str">
            <v>und</v>
          </cell>
          <cell r="G518">
            <v>13044.59</v>
          </cell>
          <cell r="M518">
            <v>14507.72</v>
          </cell>
          <cell r="O518">
            <v>14896.79</v>
          </cell>
        </row>
        <row r="519">
          <cell r="A519" t="str">
            <v>2 S 04 211 08</v>
          </cell>
          <cell r="B519" t="str">
            <v>Boca BDCC 3,00 x 3,00 m esc=15</v>
          </cell>
          <cell r="E519" t="str">
            <v>und</v>
          </cell>
          <cell r="G519">
            <v>18866.52</v>
          </cell>
          <cell r="M519">
            <v>20997.27</v>
          </cell>
          <cell r="O519">
            <v>21578.83</v>
          </cell>
        </row>
        <row r="520">
          <cell r="A520" t="str">
            <v>2 S 04 211 09</v>
          </cell>
          <cell r="B520" t="str">
            <v>Boca BDCC 1,50 x 1,50 m - esc.=30</v>
          </cell>
          <cell r="E520" t="str">
            <v>und</v>
          </cell>
          <cell r="G520">
            <v>6267.99</v>
          </cell>
          <cell r="M520">
            <v>6945.62</v>
          </cell>
          <cell r="O520">
            <v>7125.6</v>
          </cell>
        </row>
        <row r="521">
          <cell r="A521" t="str">
            <v>2 S 04 211 10</v>
          </cell>
          <cell r="B521" t="str">
            <v>Boca BDCC 2,00 x 2,00 m esc=30</v>
          </cell>
          <cell r="E521" t="str">
            <v>und</v>
          </cell>
          <cell r="G521">
            <v>10202.17</v>
          </cell>
          <cell r="M521">
            <v>11344.01</v>
          </cell>
          <cell r="O521">
            <v>11637.63</v>
          </cell>
        </row>
        <row r="522">
          <cell r="A522" t="str">
            <v>2 S 04 211 11</v>
          </cell>
          <cell r="B522" t="str">
            <v>Boca BDCC 2,50 x 2,50 m esc.=30</v>
          </cell>
          <cell r="E522" t="str">
            <v>und</v>
          </cell>
          <cell r="G522">
            <v>13841.87</v>
          </cell>
          <cell r="M522">
            <v>15413.26</v>
          </cell>
          <cell r="O522">
            <v>15837.81</v>
          </cell>
        </row>
        <row r="523">
          <cell r="A523" t="str">
            <v>2 S 04 211 12</v>
          </cell>
          <cell r="B523" t="str">
            <v>Boca BDCC 3,00 x 3,00 m esc=30</v>
          </cell>
          <cell r="E523" t="str">
            <v>und</v>
          </cell>
          <cell r="G523">
            <v>21404.79</v>
          </cell>
          <cell r="M523">
            <v>23832.080000000002</v>
          </cell>
          <cell r="O523">
            <v>24495.89</v>
          </cell>
        </row>
        <row r="524">
          <cell r="A524" t="str">
            <v>2 S 04 211 13</v>
          </cell>
          <cell r="B524" t="str">
            <v>Boca BDCC 1,50 x 1,50 m esc=45</v>
          </cell>
          <cell r="E524" t="str">
            <v>und</v>
          </cell>
          <cell r="G524">
            <v>8137.88</v>
          </cell>
          <cell r="M524">
            <v>9047.65</v>
          </cell>
          <cell r="O524">
            <v>9276.3700000000008</v>
          </cell>
        </row>
        <row r="525">
          <cell r="A525" t="str">
            <v>2 S 04 211 14</v>
          </cell>
          <cell r="B525" t="str">
            <v>Boca BDCC 2,00 x 2,00 m esc=45</v>
          </cell>
          <cell r="E525" t="str">
            <v>und</v>
          </cell>
          <cell r="G525">
            <v>12979.58</v>
          </cell>
          <cell r="M525">
            <v>14440.53</v>
          </cell>
          <cell r="O525">
            <v>14818.75</v>
          </cell>
        </row>
        <row r="526">
          <cell r="A526" t="str">
            <v>2 S 04 211 15</v>
          </cell>
          <cell r="B526" t="str">
            <v>Boca BDCC 2,50 x 2,50 m esc=45</v>
          </cell>
          <cell r="E526" t="str">
            <v>und</v>
          </cell>
          <cell r="G526">
            <v>18676.72</v>
          </cell>
          <cell r="M526">
            <v>20788.240000000002</v>
          </cell>
          <cell r="O526">
            <v>21354.27</v>
          </cell>
        </row>
        <row r="527">
          <cell r="A527" t="str">
            <v>2 S 04 211 16</v>
          </cell>
          <cell r="B527" t="str">
            <v>Boca BDCC 3,00x3,00m - esc=45</v>
          </cell>
          <cell r="E527" t="str">
            <v>und</v>
          </cell>
          <cell r="G527">
            <v>27080.46</v>
          </cell>
          <cell r="M527">
            <v>30165.27</v>
          </cell>
          <cell r="O527">
            <v>31015.02</v>
          </cell>
        </row>
        <row r="528">
          <cell r="A528" t="str">
            <v>2 S 04 220 01</v>
          </cell>
          <cell r="B528" t="str">
            <v>Corpo BTCC 1,50 x 1,50 m alt. 0 a 1,00 m</v>
          </cell>
          <cell r="E528" t="str">
            <v>m</v>
          </cell>
          <cell r="G528">
            <v>1989.99</v>
          </cell>
          <cell r="M528">
            <v>2224.6799999999998</v>
          </cell>
          <cell r="O528">
            <v>2285.0500000000002</v>
          </cell>
        </row>
        <row r="529">
          <cell r="A529" t="str">
            <v>2 S 04 220 02</v>
          </cell>
          <cell r="B529" t="str">
            <v>Corpo BTCC 2,00 x 2,00 m alt. 0 a 1,00 m</v>
          </cell>
          <cell r="E529" t="str">
            <v>m</v>
          </cell>
          <cell r="G529">
            <v>2883.97</v>
          </cell>
          <cell r="M529">
            <v>3230.44</v>
          </cell>
          <cell r="O529">
            <v>3317.75</v>
          </cell>
        </row>
        <row r="530">
          <cell r="A530" t="str">
            <v>2 S 04 220 03</v>
          </cell>
          <cell r="B530" t="str">
            <v>Corpo BTCC 2,50 x 2,50 m alt. 0 a 1,00 m</v>
          </cell>
          <cell r="E530" t="str">
            <v>m</v>
          </cell>
          <cell r="G530">
            <v>3903.92</v>
          </cell>
          <cell r="M530">
            <v>4378.4399999999996</v>
          </cell>
          <cell r="O530">
            <v>4495.51</v>
          </cell>
        </row>
        <row r="531">
          <cell r="A531" t="str">
            <v>2 S 04 220 04</v>
          </cell>
          <cell r="B531" t="str">
            <v>Corpo BTCC 3,00 x 3,00 m alt. 0 a 1,00 m</v>
          </cell>
          <cell r="E531" t="str">
            <v>m</v>
          </cell>
          <cell r="G531">
            <v>5039.22</v>
          </cell>
          <cell r="M531">
            <v>5648.55</v>
          </cell>
          <cell r="O531">
            <v>5790.65</v>
          </cell>
        </row>
        <row r="532">
          <cell r="A532" t="str">
            <v>2 S 04 220 05</v>
          </cell>
          <cell r="B532" t="str">
            <v>Corpo BTCC 1,50 x 1,50 m alt. 1,00 a 2,50 m</v>
          </cell>
          <cell r="E532" t="str">
            <v>m</v>
          </cell>
          <cell r="G532">
            <v>1801.04</v>
          </cell>
          <cell r="M532">
            <v>2013.28</v>
          </cell>
          <cell r="O532">
            <v>2064.02</v>
          </cell>
        </row>
        <row r="533">
          <cell r="A533" t="str">
            <v>2 S 04 220 06</v>
          </cell>
          <cell r="B533" t="str">
            <v>Corpo BTCC 2,00 x 2,00 m alt. 1,00 a 2,50 m</v>
          </cell>
          <cell r="E533" t="str">
            <v>m</v>
          </cell>
          <cell r="G533">
            <v>2614.15</v>
          </cell>
          <cell r="M533">
            <v>2926.41</v>
          </cell>
          <cell r="O533">
            <v>3001.34</v>
          </cell>
        </row>
        <row r="534">
          <cell r="A534" t="str">
            <v>2 S 04 220 07</v>
          </cell>
          <cell r="B534" t="str">
            <v>Corpo BTCC 2,50 a 2,50 m alt. 1,00 a 2,50 m</v>
          </cell>
          <cell r="E534" t="str">
            <v>m</v>
          </cell>
          <cell r="G534">
            <v>3469.75</v>
          </cell>
          <cell r="M534">
            <v>3888.54</v>
          </cell>
          <cell r="O534">
            <v>3986.11</v>
          </cell>
        </row>
        <row r="535">
          <cell r="A535" t="str">
            <v>2 S 04 220 08</v>
          </cell>
          <cell r="B535" t="str">
            <v>Corpo BTCC 3,00 x 3,00 m alt. 1,00 a 2,50 m</v>
          </cell>
          <cell r="E535" t="str">
            <v>m</v>
          </cell>
          <cell r="G535">
            <v>4776.33</v>
          </cell>
          <cell r="M535">
            <v>5354.43</v>
          </cell>
          <cell r="O535">
            <v>5483.12</v>
          </cell>
        </row>
        <row r="536">
          <cell r="A536" t="str">
            <v>2 S 04 220 09</v>
          </cell>
          <cell r="B536" t="str">
            <v>Corpo BTCC 1,50 x 1,50 m alt. 2,50 a 5,00 m</v>
          </cell>
          <cell r="E536" t="str">
            <v>m</v>
          </cell>
          <cell r="G536">
            <v>1953.02</v>
          </cell>
          <cell r="M536">
            <v>2183.3200000000002</v>
          </cell>
          <cell r="O536">
            <v>2241.81</v>
          </cell>
        </row>
        <row r="537">
          <cell r="A537" t="str">
            <v>2 S 04 220 10</v>
          </cell>
          <cell r="B537" t="str">
            <v>Corpo BTCC 2,00 x 2,00 m alt. 2,50 a 5,00 m</v>
          </cell>
          <cell r="E537" t="str">
            <v>m</v>
          </cell>
          <cell r="G537">
            <v>2985.37</v>
          </cell>
          <cell r="M537">
            <v>3345.11</v>
          </cell>
          <cell r="O537">
            <v>3436.82</v>
          </cell>
        </row>
        <row r="538">
          <cell r="A538" t="str">
            <v>2 S 04 220 11</v>
          </cell>
          <cell r="B538" t="str">
            <v>Corpo BTCC 2,50 x 2,50 m alt. 2,50 a 5,00 m</v>
          </cell>
          <cell r="E538" t="str">
            <v>m</v>
          </cell>
          <cell r="G538">
            <v>4072.54</v>
          </cell>
          <cell r="M538">
            <v>4560.3900000000003</v>
          </cell>
          <cell r="O538">
            <v>4677.1400000000003</v>
          </cell>
        </row>
        <row r="539">
          <cell r="A539" t="str">
            <v>2 S 04 220 12</v>
          </cell>
          <cell r="B539" t="str">
            <v>Corpo BTCC 3,00 x 3,00 m alt. 2,50 a 5,00 m</v>
          </cell>
          <cell r="E539" t="str">
            <v>m</v>
          </cell>
          <cell r="G539">
            <v>5574.88</v>
          </cell>
          <cell r="M539">
            <v>6244.8</v>
          </cell>
          <cell r="O539">
            <v>6400.28</v>
          </cell>
        </row>
        <row r="540">
          <cell r="A540" t="str">
            <v>2 S 04 220 13</v>
          </cell>
          <cell r="B540" t="str">
            <v>Corpo BTCC 1,50 x 1,50 m alt. 5,00 a 7,50 m</v>
          </cell>
          <cell r="E540" t="str">
            <v>m</v>
          </cell>
          <cell r="G540">
            <v>2103.9699999999998</v>
          </cell>
          <cell r="M540">
            <v>2353.38</v>
          </cell>
          <cell r="O540">
            <v>2418.8000000000002</v>
          </cell>
        </row>
        <row r="541">
          <cell r="A541" t="str">
            <v>2 S 04 220 14</v>
          </cell>
          <cell r="B541" t="str">
            <v>Corpo BTCC 2,00 x 2,00 m alt. 5,00 a 7,50 m</v>
          </cell>
          <cell r="E541" t="str">
            <v>m</v>
          </cell>
          <cell r="G541">
            <v>3358.83</v>
          </cell>
          <cell r="M541">
            <v>3757.18</v>
          </cell>
          <cell r="O541">
            <v>3859.22</v>
          </cell>
        </row>
        <row r="542">
          <cell r="A542" t="str">
            <v>2 S 04 220 15</v>
          </cell>
          <cell r="B542" t="str">
            <v>Corpo BTCC 2,50 x 2,50 m alt. 5,00 a 7,50 m</v>
          </cell>
          <cell r="E542" t="str">
            <v>m</v>
          </cell>
          <cell r="G542">
            <v>4610.87</v>
          </cell>
          <cell r="M542">
            <v>5167.29</v>
          </cell>
          <cell r="O542">
            <v>5308.57</v>
          </cell>
        </row>
        <row r="543">
          <cell r="A543" t="str">
            <v>2 S 04 220 16</v>
          </cell>
          <cell r="B543" t="str">
            <v>Corpo BTCC 3,00 x 3,00 m alt. 5,00 a 7,50 m</v>
          </cell>
          <cell r="E543" t="str">
            <v>m</v>
          </cell>
          <cell r="G543">
            <v>6250.25</v>
          </cell>
          <cell r="M543">
            <v>7003.07</v>
          </cell>
          <cell r="O543">
            <v>7191.27</v>
          </cell>
        </row>
        <row r="544">
          <cell r="A544" t="str">
            <v>2 S 04 220 17</v>
          </cell>
          <cell r="B544" t="str">
            <v>Corpo BTCC 1,50 x 1,50 m alt. 7,50 a 10,00 m</v>
          </cell>
          <cell r="E544" t="str">
            <v>m</v>
          </cell>
          <cell r="G544">
            <v>2340.56</v>
          </cell>
          <cell r="M544">
            <v>2620.94</v>
          </cell>
          <cell r="O544">
            <v>2696.62</v>
          </cell>
        </row>
        <row r="545">
          <cell r="A545" t="str">
            <v>2 S 04 220 18</v>
          </cell>
          <cell r="B545" t="str">
            <v>Corpo BTCC 2,00 x 2,00 m alt. 7,50 m a 10,00 m</v>
          </cell>
          <cell r="E545" t="str">
            <v>m</v>
          </cell>
          <cell r="G545">
            <v>3781.13</v>
          </cell>
          <cell r="M545">
            <v>4236.5200000000004</v>
          </cell>
          <cell r="O545">
            <v>4355.76</v>
          </cell>
        </row>
        <row r="546">
          <cell r="A546" t="str">
            <v>2 S 04 220 19</v>
          </cell>
          <cell r="B546" t="str">
            <v>Corpo BTCC 2,50 x 2,50 m alt. 7,50 a 10,00 m</v>
          </cell>
          <cell r="E546" t="str">
            <v>m</v>
          </cell>
          <cell r="G546">
            <v>5249.28</v>
          </cell>
          <cell r="M546">
            <v>5877.1</v>
          </cell>
          <cell r="O546">
            <v>6040.14</v>
          </cell>
        </row>
        <row r="547">
          <cell r="A547" t="str">
            <v>2 S 04 220 20</v>
          </cell>
          <cell r="B547" t="str">
            <v>Corpo BTCC 3,00 x 3,00 m alt 7,50 a 10,00 m</v>
          </cell>
          <cell r="E547" t="str">
            <v>m</v>
          </cell>
          <cell r="G547">
            <v>7033.02</v>
          </cell>
          <cell r="M547">
            <v>7872.08</v>
          </cell>
          <cell r="O547">
            <v>8083.17</v>
          </cell>
        </row>
        <row r="548">
          <cell r="A548" t="str">
            <v>2 S 04 220 21</v>
          </cell>
          <cell r="B548" t="str">
            <v>Corpo BTCC 1,50 x 1,50 m alt. 10,00 a 12,50 m</v>
          </cell>
          <cell r="E548" t="str">
            <v>m</v>
          </cell>
          <cell r="G548">
            <v>2772.04</v>
          </cell>
          <cell r="M548">
            <v>3101.58</v>
          </cell>
          <cell r="O548">
            <v>3190.53</v>
          </cell>
        </row>
        <row r="549">
          <cell r="A549" t="str">
            <v>2 S 04 220 22</v>
          </cell>
          <cell r="B549" t="str">
            <v>Corpo BTCC 2,00 x 2,00 m alt. 10,00 a 12,50 m</v>
          </cell>
          <cell r="E549" t="str">
            <v>m</v>
          </cell>
          <cell r="G549">
            <v>4127.93</v>
          </cell>
          <cell r="M549">
            <v>4618.25</v>
          </cell>
          <cell r="O549">
            <v>4747.88</v>
          </cell>
        </row>
        <row r="550">
          <cell r="A550" t="str">
            <v>2 S 04 220 23</v>
          </cell>
          <cell r="B550" t="str">
            <v>Corpo BTCC 2,50 x 2,50 m alt. 10,00 a 12,50 m</v>
          </cell>
          <cell r="E550" t="str">
            <v>m</v>
          </cell>
          <cell r="G550">
            <v>5506.61</v>
          </cell>
          <cell r="M550">
            <v>6169.96</v>
          </cell>
          <cell r="O550">
            <v>6343.05</v>
          </cell>
        </row>
        <row r="551">
          <cell r="A551" t="str">
            <v>2 S 04 220 24</v>
          </cell>
          <cell r="B551" t="str">
            <v>Corpo BTCC 3,00 x 3,00 m alt. 10,00 a 12,50 m</v>
          </cell>
          <cell r="E551" t="str">
            <v>m</v>
          </cell>
          <cell r="G551">
            <v>7506.17</v>
          </cell>
          <cell r="M551">
            <v>8402.76</v>
          </cell>
          <cell r="O551">
            <v>8637.1299999999992</v>
          </cell>
        </row>
        <row r="552">
          <cell r="A552" t="str">
            <v>2 S 04 220 25</v>
          </cell>
          <cell r="B552" t="str">
            <v>Corpo BTCC 1,50 x 1,50 m alt. 12,50 a 15,00 m</v>
          </cell>
          <cell r="E552" t="str">
            <v>m</v>
          </cell>
          <cell r="G552">
            <v>2817.12</v>
          </cell>
          <cell r="M552">
            <v>3152.67</v>
          </cell>
          <cell r="O552">
            <v>3243.5</v>
          </cell>
        </row>
        <row r="553">
          <cell r="A553" t="str">
            <v>2 S 04 220 26</v>
          </cell>
          <cell r="B553" t="str">
            <v>Corpo BTCC 2,00 x 2,00 m alt. 12,50 a 15,00 m</v>
          </cell>
          <cell r="E553" t="str">
            <v>m</v>
          </cell>
          <cell r="G553">
            <v>4406.42</v>
          </cell>
          <cell r="M553">
            <v>4933.76</v>
          </cell>
          <cell r="O553">
            <v>5075.12</v>
          </cell>
        </row>
        <row r="554">
          <cell r="A554" t="str">
            <v>2 S 04 220 27</v>
          </cell>
          <cell r="B554" t="str">
            <v>Corpo BTCC 2,50 x 2,50 m alt. 12,50 a 15,00 m</v>
          </cell>
          <cell r="E554" t="str">
            <v>m</v>
          </cell>
          <cell r="G554">
            <v>5899.33</v>
          </cell>
          <cell r="M554">
            <v>6611.8</v>
          </cell>
          <cell r="O554">
            <v>6803.35</v>
          </cell>
        </row>
        <row r="555">
          <cell r="A555" t="str">
            <v>2 S 04 220 28</v>
          </cell>
          <cell r="B555" t="str">
            <v>Corpo BTCC 3,00 x 3,00 m alt. 12,50 a 15,00 m</v>
          </cell>
          <cell r="E555" t="str">
            <v>m</v>
          </cell>
          <cell r="G555">
            <v>8137.42</v>
          </cell>
          <cell r="M555">
            <v>9119.17</v>
          </cell>
          <cell r="O555">
            <v>9379.32</v>
          </cell>
        </row>
        <row r="556">
          <cell r="A556" t="str">
            <v>2 S 04 221 01</v>
          </cell>
          <cell r="B556" t="str">
            <v>Boca BTCC 1,50 x 1,50 m normal</v>
          </cell>
          <cell r="E556" t="str">
            <v>und</v>
          </cell>
          <cell r="G556">
            <v>6834.02</v>
          </cell>
          <cell r="M556">
            <v>7602.28</v>
          </cell>
          <cell r="O556">
            <v>7797.68</v>
          </cell>
        </row>
        <row r="557">
          <cell r="A557" t="str">
            <v>2 S 04 221 02</v>
          </cell>
          <cell r="B557" t="str">
            <v>Boca BTCC 2,00 x 2,00 m normal</v>
          </cell>
          <cell r="E557" t="str">
            <v>und</v>
          </cell>
          <cell r="G557">
            <v>10442.6</v>
          </cell>
          <cell r="M557">
            <v>11617.89</v>
          </cell>
          <cell r="O557">
            <v>11925.54</v>
          </cell>
        </row>
        <row r="558">
          <cell r="A558" t="str">
            <v>2 S 04 221 03</v>
          </cell>
          <cell r="B558" t="str">
            <v>Boca BTCC 2,50 x 2,50 m normal</v>
          </cell>
          <cell r="E558" t="str">
            <v>und</v>
          </cell>
          <cell r="G558">
            <v>14778.85</v>
          </cell>
          <cell r="M558">
            <v>16452.62</v>
          </cell>
          <cell r="O558">
            <v>16899.830000000002</v>
          </cell>
        </row>
        <row r="559">
          <cell r="A559" t="str">
            <v>2 S 04 221 04</v>
          </cell>
          <cell r="B559" t="str">
            <v>Boca BTCC 3,00 x 3,00 m normal</v>
          </cell>
          <cell r="E559" t="str">
            <v>und</v>
          </cell>
          <cell r="G559">
            <v>20968.3</v>
          </cell>
          <cell r="M559">
            <v>23347.09</v>
          </cell>
          <cell r="O559">
            <v>23995.86</v>
          </cell>
        </row>
        <row r="560">
          <cell r="A560" t="str">
            <v>2 S 04 221 05</v>
          </cell>
          <cell r="B560" t="str">
            <v>Boca BTCC 1,50 x 1,50 m esc=15</v>
          </cell>
          <cell r="E560" t="str">
            <v>und</v>
          </cell>
          <cell r="G560">
            <v>7397.26</v>
          </cell>
          <cell r="M560">
            <v>8231.84</v>
          </cell>
          <cell r="O560">
            <v>8445.08</v>
          </cell>
        </row>
        <row r="561">
          <cell r="A561" t="str">
            <v>2 S 04 221 06</v>
          </cell>
          <cell r="B561" t="str">
            <v>Boca BTCC 2,00 x 2,00 m esc=15</v>
          </cell>
          <cell r="E561" t="str">
            <v>und</v>
          </cell>
          <cell r="G561">
            <v>11225.72</v>
          </cell>
          <cell r="M561">
            <v>12491.76</v>
          </cell>
          <cell r="O561">
            <v>12824.04</v>
          </cell>
        </row>
        <row r="562">
          <cell r="A562" t="str">
            <v>2 S 04 221 07</v>
          </cell>
          <cell r="B562" t="str">
            <v>Boca BTCC 2,50 x 2,50 m esc=15</v>
          </cell>
          <cell r="E562" t="str">
            <v>und</v>
          </cell>
          <cell r="G562">
            <v>15934.13</v>
          </cell>
          <cell r="M562">
            <v>17744.04</v>
          </cell>
          <cell r="O562">
            <v>18228.060000000001</v>
          </cell>
        </row>
        <row r="563">
          <cell r="A563" t="str">
            <v>2 S 04 221 08</v>
          </cell>
          <cell r="B563" t="str">
            <v>Boca BTCC 3,00 x 3,00 m esc=15</v>
          </cell>
          <cell r="E563" t="str">
            <v>und</v>
          </cell>
          <cell r="G563">
            <v>20385.79</v>
          </cell>
          <cell r="M563">
            <v>22727.27</v>
          </cell>
          <cell r="O563">
            <v>23361.34</v>
          </cell>
        </row>
        <row r="564">
          <cell r="A564" t="str">
            <v>2 S 04 221 09</v>
          </cell>
          <cell r="B564" t="str">
            <v>Boca BTCC 1,50 x 1,50 m esc=30</v>
          </cell>
          <cell r="E564" t="str">
            <v>und</v>
          </cell>
          <cell r="G564">
            <v>7769.9</v>
          </cell>
          <cell r="M564">
            <v>8638.36</v>
          </cell>
          <cell r="O564">
            <v>8856.08</v>
          </cell>
        </row>
        <row r="565">
          <cell r="A565" t="str">
            <v>2 S 04 221 10</v>
          </cell>
          <cell r="B565" t="str">
            <v>Boca BTCC 2,00 x 2,00 m exc.=30</v>
          </cell>
          <cell r="E565" t="str">
            <v>und</v>
          </cell>
          <cell r="G565">
            <v>12407.74</v>
          </cell>
          <cell r="M565">
            <v>13805.31</v>
          </cell>
          <cell r="O565">
            <v>14169.67</v>
          </cell>
        </row>
        <row r="566">
          <cell r="A566" t="str">
            <v>2 S 04 221 11</v>
          </cell>
          <cell r="B566" t="str">
            <v>Boca BTCC 2,50 x 2,50 m esc=30</v>
          </cell>
          <cell r="E566" t="str">
            <v>und</v>
          </cell>
          <cell r="G566">
            <v>18141.84</v>
          </cell>
          <cell r="M566">
            <v>20209.45</v>
          </cell>
          <cell r="O566">
            <v>20764.759999999998</v>
          </cell>
        </row>
        <row r="567">
          <cell r="A567" t="str">
            <v>2 S 04 221 12</v>
          </cell>
          <cell r="B567" t="str">
            <v>Boca BTCC 3,00 x 3,00 m esc=30</v>
          </cell>
          <cell r="E567" t="str">
            <v>und</v>
          </cell>
          <cell r="G567">
            <v>26122.78</v>
          </cell>
          <cell r="M567">
            <v>29122.06</v>
          </cell>
          <cell r="O567">
            <v>29949.200000000001</v>
          </cell>
        </row>
        <row r="568">
          <cell r="A568" t="str">
            <v>2 S 04 221 13</v>
          </cell>
          <cell r="B568" t="str">
            <v>Boca BTCC 1,50 x 1,50 m esc.=45</v>
          </cell>
          <cell r="E568" t="str">
            <v>und</v>
          </cell>
          <cell r="G568">
            <v>9797.1299999999992</v>
          </cell>
          <cell r="M568">
            <v>10898.18</v>
          </cell>
          <cell r="O568">
            <v>11176.09</v>
          </cell>
        </row>
        <row r="569">
          <cell r="A569" t="str">
            <v>2 S 04 221 14</v>
          </cell>
          <cell r="B569" t="str">
            <v>Boca BTCC 2,00 x 2,00 m esc=45</v>
          </cell>
          <cell r="E569" t="str">
            <v>und</v>
          </cell>
          <cell r="G569">
            <v>15697.17</v>
          </cell>
          <cell r="M569">
            <v>17473.490000000002</v>
          </cell>
          <cell r="O569">
            <v>17941.25</v>
          </cell>
        </row>
        <row r="570">
          <cell r="A570" t="str">
            <v>2 S 04 221 15</v>
          </cell>
          <cell r="B570" t="str">
            <v>Boca BTCC 2,50 x 2,50 m esc=45</v>
          </cell>
          <cell r="E570" t="str">
            <v>und</v>
          </cell>
          <cell r="G570">
            <v>22932.6</v>
          </cell>
          <cell r="M570">
            <v>25557.73</v>
          </cell>
          <cell r="O570">
            <v>26268.53</v>
          </cell>
        </row>
        <row r="571">
          <cell r="A571" t="str">
            <v>2 S 04 221 16</v>
          </cell>
          <cell r="B571" t="str">
            <v>Boca BTCC 3,00 x 3,00 m esc=45</v>
          </cell>
          <cell r="E571" t="str">
            <v>und</v>
          </cell>
          <cell r="G571">
            <v>33087.33</v>
          </cell>
          <cell r="M571">
            <v>36898.26</v>
          </cell>
          <cell r="O571">
            <v>37956.39</v>
          </cell>
        </row>
        <row r="572">
          <cell r="A572" t="str">
            <v>2 S 04 300 16</v>
          </cell>
          <cell r="B572" t="str">
            <v>Bueiro met. chapas múltiplas D=1,60 m galv.</v>
          </cell>
          <cell r="E572" t="str">
            <v>m</v>
          </cell>
          <cell r="G572">
            <v>845.64</v>
          </cell>
          <cell r="M572">
            <v>981.36</v>
          </cell>
          <cell r="O572">
            <v>1028.1099999999999</v>
          </cell>
        </row>
        <row r="573">
          <cell r="A573" t="str">
            <v>2 S 04 300 20</v>
          </cell>
          <cell r="B573" t="str">
            <v>Bueiro met.chapas múltiplas D=2,00 m galv.</v>
          </cell>
          <cell r="E573" t="str">
            <v>m</v>
          </cell>
          <cell r="G573">
            <v>1056.94</v>
          </cell>
          <cell r="M573">
            <v>1210.78</v>
          </cell>
          <cell r="O573">
            <v>1279.3399999999999</v>
          </cell>
        </row>
        <row r="574">
          <cell r="A574" t="str">
            <v>2 S 04 301 16</v>
          </cell>
          <cell r="B574" t="str">
            <v>Bueiro met. chapas múltiplas D=1,60 m rev. epoxy</v>
          </cell>
          <cell r="E574" t="str">
            <v>m</v>
          </cell>
          <cell r="G574">
            <v>921.74</v>
          </cell>
          <cell r="M574">
            <v>1066.28</v>
          </cell>
          <cell r="O574">
            <v>1076.94</v>
          </cell>
        </row>
        <row r="575">
          <cell r="A575" t="str">
            <v>2 S 04 301 20</v>
          </cell>
          <cell r="B575" t="str">
            <v>Bueiro met. chapa múltipla D=2,00 m rev. epoxy</v>
          </cell>
          <cell r="E575" t="str">
            <v>m</v>
          </cell>
          <cell r="G575">
            <v>1150.75</v>
          </cell>
          <cell r="M575">
            <v>1315.77</v>
          </cell>
          <cell r="O575">
            <v>1339.98</v>
          </cell>
        </row>
        <row r="576">
          <cell r="A576" t="str">
            <v>2 S 04 310 16</v>
          </cell>
          <cell r="B576" t="str">
            <v>Bueiro met.s/ interrupção tráf. D=1,60m galv.</v>
          </cell>
          <cell r="E576" t="str">
            <v>m</v>
          </cell>
          <cell r="G576">
            <v>1667.71</v>
          </cell>
          <cell r="M576">
            <v>1957.4</v>
          </cell>
          <cell r="O576">
            <v>1958.05</v>
          </cell>
        </row>
        <row r="577">
          <cell r="A577" t="str">
            <v>2 S 04 310 20</v>
          </cell>
          <cell r="B577" t="str">
            <v>Bueiro met.s/ interrupção tráf. D=2,00m galv.</v>
          </cell>
          <cell r="E577" t="str">
            <v>m</v>
          </cell>
          <cell r="G577">
            <v>2013.11</v>
          </cell>
          <cell r="M577">
            <v>2434.67</v>
          </cell>
          <cell r="O577">
            <v>2435.4499999999998</v>
          </cell>
        </row>
        <row r="578">
          <cell r="A578" t="str">
            <v>2 S 04 311 16</v>
          </cell>
          <cell r="B578" t="str">
            <v>Bueiro met.s/interrupção tráf.D=1,60 m rev.epoxy</v>
          </cell>
          <cell r="E578" t="str">
            <v>m</v>
          </cell>
          <cell r="G578">
            <v>1700.88</v>
          </cell>
          <cell r="M578">
            <v>2030.38</v>
          </cell>
          <cell r="O578">
            <v>2031.03</v>
          </cell>
        </row>
        <row r="579">
          <cell r="A579" t="str">
            <v>2 S 04 311 20</v>
          </cell>
          <cell r="B579" t="str">
            <v>Bueiro met.s/interrupção traf.D=2,00 m rev.epoxy</v>
          </cell>
          <cell r="E579" t="str">
            <v>m</v>
          </cell>
          <cell r="G579">
            <v>2222.9899999999998</v>
          </cell>
          <cell r="M579">
            <v>2441.5700000000002</v>
          </cell>
          <cell r="O579">
            <v>2442.35</v>
          </cell>
        </row>
        <row r="580">
          <cell r="A580" t="str">
            <v>2 S 04 400 01</v>
          </cell>
          <cell r="B580" t="str">
            <v>Valeta prot.cortes c/revest. vegetal - VPC 01</v>
          </cell>
          <cell r="E580" t="str">
            <v>m</v>
          </cell>
          <cell r="G580">
            <v>34.69</v>
          </cell>
          <cell r="M580">
            <v>41.23</v>
          </cell>
          <cell r="O580">
            <v>41.27</v>
          </cell>
        </row>
        <row r="581">
          <cell r="A581" t="str">
            <v>2 S 04 400 02</v>
          </cell>
          <cell r="B581" t="str">
            <v>Valeta prot.cortes c/revest. vegetal - VPC 02</v>
          </cell>
          <cell r="E581" t="str">
            <v>m</v>
          </cell>
          <cell r="G581">
            <v>25.86</v>
          </cell>
          <cell r="M581">
            <v>30.72</v>
          </cell>
          <cell r="O581">
            <v>30.75</v>
          </cell>
        </row>
        <row r="582">
          <cell r="A582" t="str">
            <v>2 S 04 400 03</v>
          </cell>
          <cell r="B582" t="str">
            <v>Valeta prot.cortes c/revest.concreto - VPC 03</v>
          </cell>
          <cell r="E582" t="str">
            <v>m</v>
          </cell>
          <cell r="G582">
            <v>51.72</v>
          </cell>
          <cell r="M582">
            <v>59.04</v>
          </cell>
          <cell r="O582">
            <v>59.73</v>
          </cell>
        </row>
        <row r="583">
          <cell r="A583" t="str">
            <v>2 S 04 400 04</v>
          </cell>
          <cell r="B583" t="str">
            <v>Valeta prot.cortes c/revest.concreto - VPC 04</v>
          </cell>
          <cell r="E583" t="str">
            <v>m</v>
          </cell>
          <cell r="G583">
            <v>40.29</v>
          </cell>
          <cell r="M583">
            <v>45.99</v>
          </cell>
          <cell r="O583">
            <v>46.54</v>
          </cell>
        </row>
        <row r="584">
          <cell r="A584" t="str">
            <v>2 S 04 401 01</v>
          </cell>
          <cell r="B584" t="str">
            <v>Valeta prot.aterros c/revest. vegetal - VPA 01</v>
          </cell>
          <cell r="E584" t="str">
            <v>m</v>
          </cell>
          <cell r="G584">
            <v>35.89</v>
          </cell>
          <cell r="M584">
            <v>42.6</v>
          </cell>
          <cell r="O584">
            <v>42.65</v>
          </cell>
        </row>
        <row r="585">
          <cell r="A585" t="str">
            <v>2 S 04 401 02</v>
          </cell>
          <cell r="B585" t="str">
            <v>Valeta prot.aterros c/revest. vegetal - VPA 02</v>
          </cell>
          <cell r="E585" t="str">
            <v>m</v>
          </cell>
          <cell r="G585">
            <v>26.91</v>
          </cell>
          <cell r="M585">
            <v>31.98</v>
          </cell>
          <cell r="O585">
            <v>32.01</v>
          </cell>
        </row>
        <row r="586">
          <cell r="A586" t="str">
            <v>2 S 04 401 03</v>
          </cell>
          <cell r="B586" t="str">
            <v>Valeta prot.aterro c/revest. concreto - VPA 03</v>
          </cell>
          <cell r="E586" t="str">
            <v>m</v>
          </cell>
          <cell r="G586">
            <v>51.82</v>
          </cell>
          <cell r="M586">
            <v>59.31</v>
          </cell>
          <cell r="O586">
            <v>59.97</v>
          </cell>
        </row>
        <row r="587">
          <cell r="A587" t="str">
            <v>2 S 04 401 04</v>
          </cell>
          <cell r="B587" t="str">
            <v>Valeta prot.aterro c/revest. concreto - VPA 04</v>
          </cell>
          <cell r="E587" t="str">
            <v>m</v>
          </cell>
          <cell r="G587">
            <v>39.229999999999997</v>
          </cell>
          <cell r="M587">
            <v>44.9</v>
          </cell>
          <cell r="O587">
            <v>45.4</v>
          </cell>
        </row>
        <row r="588">
          <cell r="A588" t="str">
            <v>2 S 04 401 05</v>
          </cell>
          <cell r="B588" t="str">
            <v>Valeta prot.corte/aterro s/rev. - VPC 05/VPA 05</v>
          </cell>
          <cell r="E588" t="str">
            <v>m</v>
          </cell>
          <cell r="G588">
            <v>20.6</v>
          </cell>
          <cell r="M588">
            <v>24.52</v>
          </cell>
          <cell r="O588">
            <v>24.52</v>
          </cell>
        </row>
        <row r="589">
          <cell r="A589" t="str">
            <v>2 S 04 401 06</v>
          </cell>
          <cell r="B589" t="str">
            <v>Valeta prot.corte/aterro s/rev. - VPC 06/VPA 06</v>
          </cell>
          <cell r="E589" t="str">
            <v>m</v>
          </cell>
          <cell r="G589">
            <v>14.72</v>
          </cell>
          <cell r="M589">
            <v>17.53</v>
          </cell>
          <cell r="O589">
            <v>17.53</v>
          </cell>
        </row>
        <row r="590">
          <cell r="A590" t="str">
            <v>2 S 04 500 01</v>
          </cell>
          <cell r="B590" t="str">
            <v>Dreno longitudinal prof. p/corte em solo - DPS 01</v>
          </cell>
          <cell r="E590" t="str">
            <v>m</v>
          </cell>
          <cell r="G590">
            <v>23.79</v>
          </cell>
          <cell r="M590">
            <v>27.1</v>
          </cell>
          <cell r="O590">
            <v>27.55</v>
          </cell>
        </row>
        <row r="591">
          <cell r="A591" t="str">
            <v>2 S 04 500 02</v>
          </cell>
          <cell r="B591" t="str">
            <v>Dreno longitudinal prof. p/corte em solo - DPS 02</v>
          </cell>
          <cell r="E591" t="str">
            <v>m</v>
          </cell>
          <cell r="G591">
            <v>23.47</v>
          </cell>
          <cell r="M591">
            <v>26.64</v>
          </cell>
          <cell r="O591">
            <v>27.14</v>
          </cell>
        </row>
        <row r="592">
          <cell r="A592" t="str">
            <v>2 S 04 500 03</v>
          </cell>
          <cell r="B592" t="str">
            <v>Dreno longitudinal prof. p/corte em solo - DPS 03</v>
          </cell>
          <cell r="E592" t="str">
            <v>m</v>
          </cell>
          <cell r="G592">
            <v>33.57</v>
          </cell>
          <cell r="M592">
            <v>38.21</v>
          </cell>
          <cell r="O592">
            <v>38.75</v>
          </cell>
        </row>
        <row r="593">
          <cell r="A593" t="str">
            <v>2 S 04 500 04</v>
          </cell>
          <cell r="B593" t="str">
            <v>Dreno longitudinal prof. p/corte em solo - DPS 04</v>
          </cell>
          <cell r="E593" t="str">
            <v>m</v>
          </cell>
          <cell r="G593">
            <v>33.18</v>
          </cell>
          <cell r="M593">
            <v>37.67</v>
          </cell>
          <cell r="O593">
            <v>38.26</v>
          </cell>
        </row>
        <row r="594">
          <cell r="A594" t="str">
            <v>2 S 04 500 05</v>
          </cell>
          <cell r="B594" t="str">
            <v>Dreno longitudinal prof. p/corte em solo - DPS 05</v>
          </cell>
          <cell r="E594" t="str">
            <v>m</v>
          </cell>
          <cell r="G594">
            <v>36.200000000000003</v>
          </cell>
          <cell r="M594">
            <v>40.58</v>
          </cell>
          <cell r="O594">
            <v>44.31</v>
          </cell>
        </row>
        <row r="595">
          <cell r="A595" t="str">
            <v>2 S 04 500 06</v>
          </cell>
          <cell r="B595" t="str">
            <v>Dreno longitudinal prof. p/corte em solo - DPS 06</v>
          </cell>
          <cell r="E595" t="str">
            <v>m</v>
          </cell>
          <cell r="G595">
            <v>41.64</v>
          </cell>
          <cell r="M595">
            <v>46.52</v>
          </cell>
          <cell r="O595">
            <v>50.88</v>
          </cell>
        </row>
        <row r="596">
          <cell r="A596" t="str">
            <v>2 S 04 500 07</v>
          </cell>
          <cell r="B596" t="str">
            <v>Dreno longitudinal prof. p/corte em solo - DPS 07</v>
          </cell>
          <cell r="E596" t="str">
            <v>m</v>
          </cell>
          <cell r="G596">
            <v>50.87</v>
          </cell>
          <cell r="M596">
            <v>57.29</v>
          </cell>
          <cell r="O596">
            <v>61.18</v>
          </cell>
        </row>
        <row r="597">
          <cell r="A597" t="str">
            <v>2 S 04 500 08</v>
          </cell>
          <cell r="B597" t="str">
            <v>Dreno longitudinal prof. p/corte em solo - DPS 08</v>
          </cell>
          <cell r="E597" t="str">
            <v>m</v>
          </cell>
          <cell r="G597">
            <v>56.3</v>
          </cell>
          <cell r="M597">
            <v>63.23</v>
          </cell>
          <cell r="O597">
            <v>67.75</v>
          </cell>
        </row>
        <row r="598">
          <cell r="A598" t="str">
            <v>2 S 04 501 01</v>
          </cell>
          <cell r="B598" t="str">
            <v>Dreno longitudinal prof. p/corte em rocha - DPR 01</v>
          </cell>
          <cell r="E598" t="str">
            <v>m</v>
          </cell>
          <cell r="G598">
            <v>20.65</v>
          </cell>
          <cell r="M598">
            <v>23.64</v>
          </cell>
          <cell r="O598">
            <v>23.89</v>
          </cell>
        </row>
        <row r="599">
          <cell r="A599" t="str">
            <v>2 S 04 501 02</v>
          </cell>
          <cell r="B599" t="str">
            <v>Dreno longitudinal prof. p/corte em rocha - DPR 02</v>
          </cell>
          <cell r="E599" t="str">
            <v>m</v>
          </cell>
          <cell r="G599">
            <v>32.01</v>
          </cell>
          <cell r="M599">
            <v>36.14</v>
          </cell>
          <cell r="O599">
            <v>38.26</v>
          </cell>
        </row>
        <row r="600">
          <cell r="A600" t="str">
            <v>2 S 04 501 03</v>
          </cell>
          <cell r="B600" t="str">
            <v>Dreno longitudinal prof. p/corte em rocha - DPR 03</v>
          </cell>
          <cell r="E600" t="str">
            <v>m</v>
          </cell>
          <cell r="G600">
            <v>17.760000000000002</v>
          </cell>
          <cell r="M600">
            <v>19.940000000000001</v>
          </cell>
          <cell r="O600">
            <v>21.89</v>
          </cell>
        </row>
        <row r="601">
          <cell r="A601" t="str">
            <v>2 S 04 501 04</v>
          </cell>
          <cell r="B601" t="str">
            <v>Dreno longitudinal prof. p/corte em rocha - DPR 04</v>
          </cell>
          <cell r="E601" t="str">
            <v>m</v>
          </cell>
          <cell r="G601">
            <v>6.21</v>
          </cell>
          <cell r="M601">
            <v>7.2</v>
          </cell>
          <cell r="O601">
            <v>7.29</v>
          </cell>
        </row>
        <row r="602">
          <cell r="A602" t="str">
            <v>2 S 04 501 05</v>
          </cell>
          <cell r="B602" t="str">
            <v>Dreno longitudinal prof. p/corte em rocha - DPR 05</v>
          </cell>
          <cell r="E602" t="str">
            <v>m</v>
          </cell>
          <cell r="G602">
            <v>18.64</v>
          </cell>
          <cell r="M602">
            <v>21.3</v>
          </cell>
          <cell r="O602">
            <v>21.55</v>
          </cell>
        </row>
        <row r="603">
          <cell r="A603" t="str">
            <v>2 S 04 502 01</v>
          </cell>
          <cell r="B603" t="str">
            <v>Boca saída p/dreno longitudinal prof. BSD 01</v>
          </cell>
          <cell r="E603" t="str">
            <v>und</v>
          </cell>
          <cell r="G603">
            <v>62.93</v>
          </cell>
          <cell r="M603">
            <v>70.08</v>
          </cell>
          <cell r="O603">
            <v>71.16</v>
          </cell>
        </row>
        <row r="604">
          <cell r="A604" t="str">
            <v>2 S 04 502 02</v>
          </cell>
          <cell r="B604" t="str">
            <v>Boca saída p/dreno longitudinal prof. BSD 02</v>
          </cell>
          <cell r="E604" t="str">
            <v>und</v>
          </cell>
          <cell r="G604">
            <v>73.39</v>
          </cell>
          <cell r="M604">
            <v>81.55</v>
          </cell>
          <cell r="O604">
            <v>82.9</v>
          </cell>
        </row>
        <row r="605">
          <cell r="A605" t="str">
            <v>2 S 04 510 01</v>
          </cell>
          <cell r="B605" t="str">
            <v>Dreno sub-superficial - DSS 01</v>
          </cell>
          <cell r="E605" t="str">
            <v>m</v>
          </cell>
          <cell r="G605">
            <v>6.99</v>
          </cell>
          <cell r="M605">
            <v>7.36</v>
          </cell>
          <cell r="O605">
            <v>7.42</v>
          </cell>
        </row>
        <row r="606">
          <cell r="A606" t="str">
            <v>2 S 04 510 02</v>
          </cell>
          <cell r="B606" t="str">
            <v>Dreno sub-superficial - DSS 02</v>
          </cell>
          <cell r="E606" t="str">
            <v>m</v>
          </cell>
          <cell r="G606">
            <v>16.21</v>
          </cell>
          <cell r="M606">
            <v>18.05</v>
          </cell>
          <cell r="O606">
            <v>20.12</v>
          </cell>
        </row>
        <row r="607">
          <cell r="A607" t="str">
            <v>2 S 04 510 03</v>
          </cell>
          <cell r="B607" t="str">
            <v>Dreno sub-superficial - DSS 03</v>
          </cell>
          <cell r="E607" t="str">
            <v>m</v>
          </cell>
          <cell r="G607">
            <v>4.33</v>
          </cell>
          <cell r="M607">
            <v>4.99</v>
          </cell>
          <cell r="O607">
            <v>5.0599999999999996</v>
          </cell>
        </row>
        <row r="608">
          <cell r="A608" t="str">
            <v>2 S 04 510 04</v>
          </cell>
          <cell r="B608" t="str">
            <v>Dreno sub-superficial - DSS 04</v>
          </cell>
          <cell r="E608" t="str">
            <v>m</v>
          </cell>
          <cell r="G608">
            <v>22.31</v>
          </cell>
          <cell r="M608">
            <v>24.45</v>
          </cell>
          <cell r="O608">
            <v>26.52</v>
          </cell>
        </row>
        <row r="609">
          <cell r="A609" t="str">
            <v>2 S 04 511 01</v>
          </cell>
          <cell r="B609" t="str">
            <v>Boca saída p/dreno sub-superficial - BSD 03</v>
          </cell>
          <cell r="E609" t="str">
            <v>und</v>
          </cell>
          <cell r="G609">
            <v>29.17</v>
          </cell>
          <cell r="M609">
            <v>32.25</v>
          </cell>
          <cell r="O609">
            <v>32.799999999999997</v>
          </cell>
        </row>
        <row r="610">
          <cell r="A610" t="str">
            <v>2 S 04 520 01</v>
          </cell>
          <cell r="B610" t="str">
            <v>Dreno sub-horizontal - DSH 01</v>
          </cell>
          <cell r="E610" t="str">
            <v>m</v>
          </cell>
          <cell r="G610">
            <v>106.82</v>
          </cell>
          <cell r="M610">
            <v>127</v>
          </cell>
          <cell r="O610">
            <v>127.19</v>
          </cell>
        </row>
        <row r="611">
          <cell r="A611" t="str">
            <v>2 S 04 521 01</v>
          </cell>
          <cell r="B611" t="str">
            <v>Boca saída p/dreno sub-horizontal - BSD 04</v>
          </cell>
          <cell r="E611" t="str">
            <v>und</v>
          </cell>
          <cell r="G611">
            <v>7.51</v>
          </cell>
          <cell r="M611">
            <v>8.34</v>
          </cell>
          <cell r="O611">
            <v>8.4700000000000006</v>
          </cell>
        </row>
        <row r="612">
          <cell r="A612" t="str">
            <v>2 S 04 900 01</v>
          </cell>
          <cell r="B612" t="str">
            <v>Sarjeta triangular de concreto - STC 01</v>
          </cell>
          <cell r="E612" t="str">
            <v>m</v>
          </cell>
          <cell r="G612">
            <v>32.65</v>
          </cell>
          <cell r="M612">
            <v>36.340000000000003</v>
          </cell>
          <cell r="O612">
            <v>37.07</v>
          </cell>
        </row>
        <row r="613">
          <cell r="A613" t="str">
            <v>2 S 04 900 02</v>
          </cell>
          <cell r="B613" t="str">
            <v>Sarjeta triangular de concreto - STC 02</v>
          </cell>
          <cell r="E613" t="str">
            <v>m</v>
          </cell>
          <cell r="G613">
            <v>22</v>
          </cell>
          <cell r="M613">
            <v>24.56</v>
          </cell>
          <cell r="O613">
            <v>25.03</v>
          </cell>
        </row>
        <row r="614">
          <cell r="A614" t="str">
            <v>2 S 04 900 03</v>
          </cell>
          <cell r="B614" t="str">
            <v>Sarjeta triangular de concreto - STC 03</v>
          </cell>
          <cell r="E614" t="str">
            <v>m</v>
          </cell>
          <cell r="G614">
            <v>19.07</v>
          </cell>
          <cell r="M614">
            <v>21.27</v>
          </cell>
          <cell r="O614">
            <v>21.69</v>
          </cell>
        </row>
        <row r="615">
          <cell r="A615" t="str">
            <v>2 S 04 900 04</v>
          </cell>
          <cell r="B615" t="str">
            <v>Sarjeta triangular de concreto - STC 04</v>
          </cell>
          <cell r="E615" t="str">
            <v>m</v>
          </cell>
          <cell r="G615">
            <v>15.49</v>
          </cell>
          <cell r="M615">
            <v>17.25</v>
          </cell>
          <cell r="O615">
            <v>17.600000000000001</v>
          </cell>
        </row>
        <row r="616">
          <cell r="A616" t="str">
            <v>2 S 04 900 05</v>
          </cell>
          <cell r="B616" t="str">
            <v>Sarjeta triangular de concreto - STC 05</v>
          </cell>
          <cell r="E616" t="str">
            <v>m</v>
          </cell>
          <cell r="G616">
            <v>26.9</v>
          </cell>
          <cell r="M616">
            <v>29.55</v>
          </cell>
          <cell r="O616">
            <v>30.24</v>
          </cell>
        </row>
        <row r="617">
          <cell r="A617" t="str">
            <v>2 S 04 900 06</v>
          </cell>
          <cell r="B617" t="str">
            <v>Sarjeta triangular de concreto - STC 06</v>
          </cell>
          <cell r="E617" t="str">
            <v>m</v>
          </cell>
          <cell r="G617">
            <v>18.13</v>
          </cell>
          <cell r="M617">
            <v>19.98</v>
          </cell>
          <cell r="O617">
            <v>20.420000000000002</v>
          </cell>
        </row>
        <row r="618">
          <cell r="A618" t="str">
            <v>2 S 04 900 07</v>
          </cell>
          <cell r="B618" t="str">
            <v>Sarjeta triangular de concreto - STC 07</v>
          </cell>
          <cell r="E618" t="str">
            <v>m</v>
          </cell>
          <cell r="G618">
            <v>15.65</v>
          </cell>
          <cell r="M618">
            <v>17.22</v>
          </cell>
          <cell r="O618">
            <v>17.61</v>
          </cell>
        </row>
        <row r="619">
          <cell r="A619" t="str">
            <v>2 S 04 900 08</v>
          </cell>
          <cell r="B619" t="str">
            <v>Sarjeta triangular de concreto - STC 08</v>
          </cell>
          <cell r="E619" t="str">
            <v>m</v>
          </cell>
          <cell r="G619">
            <v>13.06</v>
          </cell>
          <cell r="M619">
            <v>14.38</v>
          </cell>
          <cell r="O619">
            <v>14.71</v>
          </cell>
        </row>
        <row r="620">
          <cell r="A620" t="str">
            <v>2 S 04 900 21</v>
          </cell>
          <cell r="B620" t="str">
            <v>Sarjeta canteiro central concreto - SCC 01</v>
          </cell>
          <cell r="E620" t="str">
            <v>m</v>
          </cell>
          <cell r="G620">
            <v>19</v>
          </cell>
          <cell r="M620">
            <v>21.01</v>
          </cell>
          <cell r="O620">
            <v>21.45</v>
          </cell>
        </row>
        <row r="621">
          <cell r="A621" t="str">
            <v>2 S 04 900 22</v>
          </cell>
          <cell r="B621" t="str">
            <v>Sarjeta canteiro central concreto - SCC 02</v>
          </cell>
          <cell r="E621" t="str">
            <v>m</v>
          </cell>
          <cell r="G621">
            <v>26.2</v>
          </cell>
          <cell r="M621">
            <v>29.11</v>
          </cell>
          <cell r="O621">
            <v>29.69</v>
          </cell>
        </row>
        <row r="622">
          <cell r="A622" t="str">
            <v>2 S 04 900 31</v>
          </cell>
          <cell r="B622" t="str">
            <v>Sarjeta triangular de grama - STG 01</v>
          </cell>
          <cell r="E622" t="str">
            <v>m</v>
          </cell>
          <cell r="G622">
            <v>11.64</v>
          </cell>
          <cell r="M622">
            <v>13.82</v>
          </cell>
          <cell r="O622">
            <v>13.88</v>
          </cell>
        </row>
        <row r="623">
          <cell r="A623" t="str">
            <v>2 S 04 900 32</v>
          </cell>
          <cell r="B623" t="str">
            <v>Sarjeta triangular de grama - STG 02</v>
          </cell>
          <cell r="E623" t="str">
            <v>m</v>
          </cell>
          <cell r="G623">
            <v>9.65</v>
          </cell>
          <cell r="M623">
            <v>11.45</v>
          </cell>
          <cell r="O623">
            <v>11.5</v>
          </cell>
        </row>
        <row r="624">
          <cell r="A624" t="str">
            <v>2 S 04 900 33</v>
          </cell>
          <cell r="B624" t="str">
            <v>Sarjeta triangular de grama - STG 03</v>
          </cell>
          <cell r="E624" t="str">
            <v>m</v>
          </cell>
          <cell r="G624">
            <v>8.31</v>
          </cell>
          <cell r="M624">
            <v>9.85</v>
          </cell>
          <cell r="O624">
            <v>9.89</v>
          </cell>
        </row>
        <row r="625">
          <cell r="A625" t="str">
            <v>2 S 04 900 34</v>
          </cell>
          <cell r="B625" t="str">
            <v>Sarjeta triangular de grama - STG 04</v>
          </cell>
          <cell r="E625" t="str">
            <v>m</v>
          </cell>
          <cell r="G625">
            <v>6.39</v>
          </cell>
          <cell r="M625">
            <v>7.55</v>
          </cell>
          <cell r="O625">
            <v>7.59</v>
          </cell>
        </row>
        <row r="626">
          <cell r="A626" t="str">
            <v>2 S 04 900 41</v>
          </cell>
          <cell r="B626" t="str">
            <v>Sarjeta triangular não revestida - STT 01</v>
          </cell>
          <cell r="E626" t="str">
            <v>m</v>
          </cell>
          <cell r="G626">
            <v>6.45</v>
          </cell>
          <cell r="M626">
            <v>7.6</v>
          </cell>
          <cell r="O626">
            <v>7.66</v>
          </cell>
        </row>
        <row r="627">
          <cell r="A627" t="str">
            <v>2 S 04 900 42</v>
          </cell>
          <cell r="B627" t="str">
            <v>Sarjeta triangular não revestida - STT 02</v>
          </cell>
          <cell r="E627" t="str">
            <v>m</v>
          </cell>
          <cell r="G627">
            <v>5.38</v>
          </cell>
          <cell r="M627">
            <v>6.35</v>
          </cell>
          <cell r="O627">
            <v>6.4</v>
          </cell>
        </row>
        <row r="628">
          <cell r="A628" t="str">
            <v>2 S 04 900 43</v>
          </cell>
          <cell r="B628" t="str">
            <v>Sarjeta triangular não revestida - STT 03</v>
          </cell>
          <cell r="E628" t="str">
            <v>m</v>
          </cell>
          <cell r="G628">
            <v>4.58</v>
          </cell>
          <cell r="M628">
            <v>5.39</v>
          </cell>
          <cell r="O628">
            <v>5.44</v>
          </cell>
        </row>
        <row r="629">
          <cell r="A629" t="str">
            <v>2 S 04 900 44</v>
          </cell>
          <cell r="B629" t="str">
            <v>Sarjeta triangular não revestida - STT 04</v>
          </cell>
          <cell r="E629" t="str">
            <v>m</v>
          </cell>
          <cell r="G629">
            <v>3.38</v>
          </cell>
          <cell r="M629">
            <v>3.94</v>
          </cell>
          <cell r="O629">
            <v>3.99</v>
          </cell>
        </row>
        <row r="630">
          <cell r="A630" t="str">
            <v>2 S 04 901 01</v>
          </cell>
          <cell r="B630" t="str">
            <v>Sarjeta trapezoidal de concreto - SZC 01</v>
          </cell>
          <cell r="E630" t="str">
            <v>m</v>
          </cell>
          <cell r="G630">
            <v>26.16</v>
          </cell>
          <cell r="M630">
            <v>29.12</v>
          </cell>
          <cell r="O630">
            <v>29.78</v>
          </cell>
        </row>
        <row r="631">
          <cell r="A631" t="str">
            <v>2 S 04 901 02</v>
          </cell>
          <cell r="B631" t="str">
            <v>Sarjeta trapezoidal de concreto - SZC 02</v>
          </cell>
          <cell r="E631" t="str">
            <v>m</v>
          </cell>
          <cell r="G631">
            <v>16.03</v>
          </cell>
          <cell r="M631">
            <v>17.89</v>
          </cell>
          <cell r="O631">
            <v>18.239999999999998</v>
          </cell>
        </row>
        <row r="632">
          <cell r="A632" t="str">
            <v>2 S 04 901 21</v>
          </cell>
          <cell r="B632" t="str">
            <v>Sarjeta de canteiro central de concreto - SCC 03</v>
          </cell>
          <cell r="E632" t="str">
            <v>m</v>
          </cell>
          <cell r="G632">
            <v>21.05</v>
          </cell>
          <cell r="M632">
            <v>23.4</v>
          </cell>
          <cell r="O632">
            <v>23.88</v>
          </cell>
        </row>
        <row r="633">
          <cell r="A633" t="str">
            <v>2 S 04 901 22</v>
          </cell>
          <cell r="B633" t="str">
            <v>Sarjeta de canteiro central de cocnreto - SCC 04</v>
          </cell>
          <cell r="E633" t="str">
            <v>m</v>
          </cell>
          <cell r="G633">
            <v>38.590000000000003</v>
          </cell>
          <cell r="M633">
            <v>42.83</v>
          </cell>
          <cell r="O633">
            <v>43.71</v>
          </cell>
        </row>
        <row r="634">
          <cell r="A634" t="str">
            <v>2 S 04 901 31</v>
          </cell>
          <cell r="B634" t="str">
            <v>Sarjeta trapezoidal de grama - SZG 01</v>
          </cell>
          <cell r="E634" t="str">
            <v>m</v>
          </cell>
          <cell r="G634">
            <v>10.44</v>
          </cell>
          <cell r="M634">
            <v>12.41</v>
          </cell>
          <cell r="O634">
            <v>12.46</v>
          </cell>
        </row>
        <row r="635">
          <cell r="A635" t="str">
            <v>2 S 04 901 32</v>
          </cell>
          <cell r="B635" t="str">
            <v>Sarjeta trapezoidal de grama - SZG 02</v>
          </cell>
          <cell r="E635" t="str">
            <v>m</v>
          </cell>
          <cell r="G635">
            <v>6.75</v>
          </cell>
          <cell r="M635">
            <v>7.99</v>
          </cell>
          <cell r="O635">
            <v>8.0299999999999994</v>
          </cell>
        </row>
        <row r="636">
          <cell r="A636" t="str">
            <v>2 S 04 901 41</v>
          </cell>
          <cell r="B636" t="str">
            <v>Sarjeta trapezoidal não revestida - SZT 01</v>
          </cell>
          <cell r="E636" t="str">
            <v>m</v>
          </cell>
          <cell r="G636">
            <v>6.34</v>
          </cell>
          <cell r="M636">
            <v>7.5</v>
          </cell>
          <cell r="O636">
            <v>7.55</v>
          </cell>
        </row>
        <row r="637">
          <cell r="A637" t="str">
            <v>2 S 04 901 42</v>
          </cell>
          <cell r="B637" t="str">
            <v>Sarjeta trapezoidal não revestida - SZT 02</v>
          </cell>
          <cell r="E637" t="str">
            <v>m</v>
          </cell>
          <cell r="G637">
            <v>3.93</v>
          </cell>
          <cell r="M637">
            <v>4.6100000000000003</v>
          </cell>
          <cell r="O637">
            <v>4.66</v>
          </cell>
        </row>
        <row r="638">
          <cell r="A638" t="str">
            <v>2 S 04 910 01</v>
          </cell>
          <cell r="B638" t="str">
            <v>Meio fio de concreto - MFC 01</v>
          </cell>
          <cell r="E638" t="str">
            <v>m</v>
          </cell>
          <cell r="G638">
            <v>34.21</v>
          </cell>
          <cell r="M638">
            <v>37.880000000000003</v>
          </cell>
          <cell r="O638">
            <v>38.630000000000003</v>
          </cell>
        </row>
        <row r="639">
          <cell r="A639" t="str">
            <v>2 S 04 910 02</v>
          </cell>
          <cell r="B639" t="str">
            <v>Meio fio de concreto - MFC 02</v>
          </cell>
          <cell r="E639" t="str">
            <v>m</v>
          </cell>
          <cell r="G639">
            <v>27.19</v>
          </cell>
          <cell r="M639">
            <v>30.16</v>
          </cell>
          <cell r="O639">
            <v>30.75</v>
          </cell>
        </row>
        <row r="640">
          <cell r="A640" t="str">
            <v>2 S 04 910 03</v>
          </cell>
          <cell r="B640" t="str">
            <v>Meio fio de concreto - MFC 03</v>
          </cell>
          <cell r="E640" t="str">
            <v>m</v>
          </cell>
          <cell r="G640">
            <v>15.95</v>
          </cell>
          <cell r="M640">
            <v>17.72</v>
          </cell>
          <cell r="O640">
            <v>18.04</v>
          </cell>
        </row>
        <row r="641">
          <cell r="A641" t="str">
            <v>2 S 04 910 04</v>
          </cell>
          <cell r="B641" t="str">
            <v>Meio fio de concreto - MFC 04</v>
          </cell>
          <cell r="E641" t="str">
            <v>m</v>
          </cell>
          <cell r="G641">
            <v>11.19</v>
          </cell>
          <cell r="M641">
            <v>12.46</v>
          </cell>
          <cell r="O641">
            <v>12.69</v>
          </cell>
        </row>
        <row r="642">
          <cell r="A642" t="str">
            <v>2 S 04 910 05</v>
          </cell>
          <cell r="B642" t="str">
            <v>Meio fio de concreto - MFC 05</v>
          </cell>
          <cell r="E642" t="str">
            <v>m</v>
          </cell>
          <cell r="G642">
            <v>15.64</v>
          </cell>
          <cell r="M642">
            <v>17.420000000000002</v>
          </cell>
          <cell r="O642">
            <v>17.72</v>
          </cell>
        </row>
        <row r="643">
          <cell r="A643" t="str">
            <v>2 S 04 910 06</v>
          </cell>
          <cell r="B643" t="str">
            <v>Meio fio de concreto - MFC 06</v>
          </cell>
          <cell r="E643" t="str">
            <v>m</v>
          </cell>
          <cell r="G643">
            <v>9.75</v>
          </cell>
          <cell r="M643">
            <v>10.89</v>
          </cell>
          <cell r="O643">
            <v>11.07</v>
          </cell>
        </row>
        <row r="644">
          <cell r="A644" t="str">
            <v>2 S 04 910 07</v>
          </cell>
          <cell r="B644" t="str">
            <v>Meio fio de concreto - MFC 07</v>
          </cell>
          <cell r="E644" t="str">
            <v>m</v>
          </cell>
          <cell r="G644">
            <v>15.4</v>
          </cell>
          <cell r="M644">
            <v>17.12</v>
          </cell>
          <cell r="O644">
            <v>17.420000000000002</v>
          </cell>
        </row>
        <row r="645">
          <cell r="A645" t="str">
            <v>2 S 04 910 08</v>
          </cell>
          <cell r="B645" t="str">
            <v>Meio fio de concreto - MFC 08</v>
          </cell>
          <cell r="E645" t="str">
            <v>m</v>
          </cell>
          <cell r="G645">
            <v>25.94</v>
          </cell>
          <cell r="M645">
            <v>28.71</v>
          </cell>
          <cell r="O645">
            <v>29.27</v>
          </cell>
        </row>
        <row r="646">
          <cell r="A646" t="str">
            <v>2 S 04 930 01</v>
          </cell>
          <cell r="B646" t="str">
            <v>Caixa coletora de sarjeta - CCS 01</v>
          </cell>
          <cell r="E646" t="str">
            <v>und</v>
          </cell>
          <cell r="G646">
            <v>806.61</v>
          </cell>
          <cell r="M646">
            <v>897.18</v>
          </cell>
          <cell r="O646">
            <v>909.9</v>
          </cell>
        </row>
        <row r="647">
          <cell r="A647" t="str">
            <v>2 S 04 930 02</v>
          </cell>
          <cell r="B647" t="str">
            <v>Caixa coletora de sarjeta - CCS 02</v>
          </cell>
          <cell r="E647" t="str">
            <v>und</v>
          </cell>
          <cell r="G647">
            <v>785.39</v>
          </cell>
          <cell r="M647">
            <v>873.99</v>
          </cell>
          <cell r="O647">
            <v>886.15</v>
          </cell>
        </row>
        <row r="648">
          <cell r="A648" t="str">
            <v>2 S 04 930 03</v>
          </cell>
          <cell r="B648" t="str">
            <v>Caixa coletora de sarjeta - CCS 03</v>
          </cell>
          <cell r="E648" t="str">
            <v>und</v>
          </cell>
          <cell r="G648">
            <v>764.18</v>
          </cell>
          <cell r="M648">
            <v>850.8</v>
          </cell>
          <cell r="O648">
            <v>862.39</v>
          </cell>
        </row>
        <row r="649">
          <cell r="A649" t="str">
            <v>2 S 04 930 04</v>
          </cell>
          <cell r="B649" t="str">
            <v>Caixa coletora de sarjeta - CCS 04</v>
          </cell>
          <cell r="E649" t="str">
            <v>und</v>
          </cell>
          <cell r="G649">
            <v>742.06</v>
          </cell>
          <cell r="M649">
            <v>826.53</v>
          </cell>
          <cell r="O649">
            <v>837.56</v>
          </cell>
        </row>
        <row r="650">
          <cell r="A650" t="str">
            <v>2 S 04 930 05</v>
          </cell>
          <cell r="B650" t="str">
            <v>Caixa coletora de sarjeta - CCS 05</v>
          </cell>
          <cell r="E650" t="str">
            <v>und</v>
          </cell>
          <cell r="G650">
            <v>1013.22</v>
          </cell>
          <cell r="M650">
            <v>1127.2</v>
          </cell>
          <cell r="O650">
            <v>1143.0899999999999</v>
          </cell>
        </row>
        <row r="651">
          <cell r="A651" t="str">
            <v>2 S 04 930 06</v>
          </cell>
          <cell r="B651" t="str">
            <v>Caixa coletora de sarjeta - CCS 06</v>
          </cell>
          <cell r="E651" t="str">
            <v>und</v>
          </cell>
          <cell r="G651">
            <v>991.1</v>
          </cell>
          <cell r="M651">
            <v>1102.93</v>
          </cell>
          <cell r="O651">
            <v>1118.26</v>
          </cell>
        </row>
        <row r="652">
          <cell r="A652" t="str">
            <v>2 S 04 930 07</v>
          </cell>
          <cell r="B652" t="str">
            <v>Caixa coletora de sarjeta - CCS 07</v>
          </cell>
          <cell r="E652" t="str">
            <v>und</v>
          </cell>
          <cell r="G652">
            <v>968.98</v>
          </cell>
          <cell r="M652">
            <v>1078.6500000000001</v>
          </cell>
          <cell r="O652">
            <v>1093.43</v>
          </cell>
        </row>
        <row r="653">
          <cell r="A653" t="str">
            <v>2 S 04 930 08</v>
          </cell>
          <cell r="B653" t="str">
            <v>Caixa coletora de sarjeta - CCS 08</v>
          </cell>
          <cell r="E653" t="str">
            <v>und</v>
          </cell>
          <cell r="G653">
            <v>947.77</v>
          </cell>
          <cell r="M653">
            <v>1055.46</v>
          </cell>
          <cell r="O653">
            <v>1069.67</v>
          </cell>
        </row>
        <row r="654">
          <cell r="A654" t="str">
            <v>2 S 04 930 09</v>
          </cell>
          <cell r="B654" t="str">
            <v>Caixa coletora de sarjeta - CCS 09</v>
          </cell>
          <cell r="E654" t="str">
            <v>und</v>
          </cell>
          <cell r="G654">
            <v>1218.93</v>
          </cell>
          <cell r="M654">
            <v>1356.13</v>
          </cell>
          <cell r="O654">
            <v>1375.21</v>
          </cell>
        </row>
        <row r="655">
          <cell r="A655" t="str">
            <v>2 S 04 930 10</v>
          </cell>
          <cell r="B655" t="str">
            <v>Caixa coletora de sarjeta - CCS 10</v>
          </cell>
          <cell r="E655" t="str">
            <v>und</v>
          </cell>
          <cell r="G655">
            <v>1196.81</v>
          </cell>
          <cell r="M655">
            <v>1331.86</v>
          </cell>
          <cell r="O655">
            <v>1350.38</v>
          </cell>
        </row>
        <row r="656">
          <cell r="A656" t="str">
            <v>2 S 04 930 11</v>
          </cell>
          <cell r="B656" t="str">
            <v>Caixa coletora de sarjeta - CCS 11</v>
          </cell>
          <cell r="E656" t="str">
            <v>und</v>
          </cell>
          <cell r="G656">
            <v>1174.69</v>
          </cell>
          <cell r="M656">
            <v>1307.5899999999999</v>
          </cell>
          <cell r="O656">
            <v>1325.54</v>
          </cell>
        </row>
        <row r="657">
          <cell r="A657" t="str">
            <v>2 S 04 930 12</v>
          </cell>
          <cell r="B657" t="str">
            <v>Caixa coletora de sarjeta - CCS 12</v>
          </cell>
          <cell r="E657" t="str">
            <v>und</v>
          </cell>
          <cell r="G657">
            <v>1152.58</v>
          </cell>
          <cell r="M657">
            <v>1283.32</v>
          </cell>
          <cell r="O657">
            <v>1300.71</v>
          </cell>
        </row>
        <row r="658">
          <cell r="A658" t="str">
            <v>2 S 04 930 13</v>
          </cell>
          <cell r="B658" t="str">
            <v>Caixa coletora de sarjeta - CCS 13</v>
          </cell>
          <cell r="E658" t="str">
            <v>und</v>
          </cell>
          <cell r="G658">
            <v>1420.13</v>
          </cell>
          <cell r="M658">
            <v>1579.66</v>
          </cell>
          <cell r="O658">
            <v>1601.92</v>
          </cell>
        </row>
        <row r="659">
          <cell r="A659" t="str">
            <v>2 S 04 930 14</v>
          </cell>
          <cell r="B659" t="str">
            <v>Caixa coletora de sarjeta - CCS14</v>
          </cell>
          <cell r="E659" t="str">
            <v>und</v>
          </cell>
          <cell r="G659">
            <v>1398.01</v>
          </cell>
          <cell r="M659">
            <v>1555.39</v>
          </cell>
          <cell r="O659">
            <v>1577.09</v>
          </cell>
        </row>
        <row r="660">
          <cell r="A660" t="str">
            <v>2 S 04 930 15</v>
          </cell>
          <cell r="B660" t="str">
            <v>Caixa coletora de sarjeta - CCS 15</v>
          </cell>
          <cell r="E660" t="str">
            <v>und</v>
          </cell>
          <cell r="G660">
            <v>1375.9</v>
          </cell>
          <cell r="M660">
            <v>1531.12</v>
          </cell>
          <cell r="O660">
            <v>1552.25</v>
          </cell>
        </row>
        <row r="661">
          <cell r="A661" t="str">
            <v>2 S 04 930 16</v>
          </cell>
          <cell r="B661" t="str">
            <v>Caixa coletora de sarjeta - CCS 16</v>
          </cell>
          <cell r="E661" t="str">
            <v>und</v>
          </cell>
          <cell r="G661">
            <v>1353.78</v>
          </cell>
          <cell r="M661">
            <v>1506.84</v>
          </cell>
          <cell r="O661">
            <v>1527.42</v>
          </cell>
        </row>
        <row r="662">
          <cell r="A662" t="str">
            <v>2 S 04 930 17</v>
          </cell>
          <cell r="B662" t="str">
            <v>Caixa coletora de sarjeta - CCS 17</v>
          </cell>
          <cell r="E662" t="str">
            <v>und</v>
          </cell>
          <cell r="G662">
            <v>1625.84</v>
          </cell>
          <cell r="M662">
            <v>1808.59</v>
          </cell>
          <cell r="O662">
            <v>1834.04</v>
          </cell>
        </row>
        <row r="663">
          <cell r="A663" t="str">
            <v>2 S 04 930 18</v>
          </cell>
          <cell r="B663" t="str">
            <v>Caixa coletora de sarjeta - CCS 18</v>
          </cell>
          <cell r="E663" t="str">
            <v>und</v>
          </cell>
          <cell r="G663">
            <v>1603.72</v>
          </cell>
          <cell r="M663">
            <v>1784.32</v>
          </cell>
          <cell r="O663">
            <v>1809.2</v>
          </cell>
        </row>
        <row r="664">
          <cell r="A664" t="str">
            <v>2 S 04 930 19</v>
          </cell>
          <cell r="B664" t="str">
            <v>Caixa coletora de sarjeta - CCS 19</v>
          </cell>
          <cell r="E664" t="str">
            <v>und</v>
          </cell>
          <cell r="G664">
            <v>1581.61</v>
          </cell>
          <cell r="M664">
            <v>1760.05</v>
          </cell>
          <cell r="O664">
            <v>1784.37</v>
          </cell>
        </row>
        <row r="665">
          <cell r="A665" t="str">
            <v>2 S 04 930 20</v>
          </cell>
          <cell r="B665" t="str">
            <v>Caixa coletora de sarjeta - CCS 20</v>
          </cell>
          <cell r="E665" t="str">
            <v>und</v>
          </cell>
          <cell r="G665">
            <v>1559.49</v>
          </cell>
          <cell r="M665">
            <v>1735.78</v>
          </cell>
          <cell r="O665">
            <v>1759.53</v>
          </cell>
        </row>
        <row r="666">
          <cell r="A666" t="str">
            <v>2 S 04 931 01</v>
          </cell>
          <cell r="B666" t="str">
            <v>Caixa coletora de talvegue - CCT 01</v>
          </cell>
          <cell r="E666" t="str">
            <v>und</v>
          </cell>
          <cell r="G666">
            <v>821.14</v>
          </cell>
          <cell r="M666">
            <v>913.26</v>
          </cell>
          <cell r="O666">
            <v>926.31</v>
          </cell>
        </row>
        <row r="667">
          <cell r="A667" t="str">
            <v>2 S 04 931 02</v>
          </cell>
          <cell r="B667" t="str">
            <v>Caixa coletora de talvegue - CCT 02</v>
          </cell>
          <cell r="E667" t="str">
            <v>und</v>
          </cell>
          <cell r="G667">
            <v>799.02</v>
          </cell>
          <cell r="M667">
            <v>888.99</v>
          </cell>
          <cell r="O667">
            <v>901.48</v>
          </cell>
        </row>
        <row r="668">
          <cell r="A668" t="str">
            <v>2 S 04 931 03</v>
          </cell>
          <cell r="B668" t="str">
            <v>Caixa coletora de talvegue - CCT 03</v>
          </cell>
          <cell r="E668" t="str">
            <v>und</v>
          </cell>
          <cell r="G668">
            <v>779.03</v>
          </cell>
          <cell r="M668">
            <v>867.04</v>
          </cell>
          <cell r="O668">
            <v>879.02</v>
          </cell>
        </row>
        <row r="669">
          <cell r="A669" t="str">
            <v>2 S 04 931 04</v>
          </cell>
          <cell r="B669" t="str">
            <v>Caixa coletora de talvegue - CCT 04</v>
          </cell>
          <cell r="E669" t="str">
            <v>und</v>
          </cell>
          <cell r="G669">
            <v>754.79</v>
          </cell>
          <cell r="M669">
            <v>840.45</v>
          </cell>
          <cell r="O669">
            <v>851.81</v>
          </cell>
        </row>
        <row r="670">
          <cell r="A670" t="str">
            <v>2 S 04 931 05</v>
          </cell>
          <cell r="B670" t="str">
            <v>Caixa coletora de talvegue - CCT 05</v>
          </cell>
          <cell r="E670" t="str">
            <v>und</v>
          </cell>
          <cell r="G670">
            <v>1025.95</v>
          </cell>
          <cell r="M670">
            <v>1141.1099999999999</v>
          </cell>
          <cell r="O670">
            <v>1157.3499999999999</v>
          </cell>
        </row>
        <row r="671">
          <cell r="A671" t="str">
            <v>2 S 04 931 06</v>
          </cell>
          <cell r="B671" t="str">
            <v>Caixa coletora de talvegue - CCT 06</v>
          </cell>
          <cell r="E671" t="str">
            <v>und</v>
          </cell>
          <cell r="G671">
            <v>1004.73</v>
          </cell>
          <cell r="M671">
            <v>1117.92</v>
          </cell>
          <cell r="O671">
            <v>1133.5899999999999</v>
          </cell>
        </row>
        <row r="672">
          <cell r="A672" t="str">
            <v>2 S 04 931 07</v>
          </cell>
          <cell r="B672" t="str">
            <v>Caixa coletora de talvegue - CCT 07</v>
          </cell>
          <cell r="E672" t="str">
            <v>und</v>
          </cell>
          <cell r="G672">
            <v>984.74</v>
          </cell>
          <cell r="M672">
            <v>1095.97</v>
          </cell>
          <cell r="O672">
            <v>1111.1400000000001</v>
          </cell>
        </row>
        <row r="673">
          <cell r="A673" t="str">
            <v>2 S 04 931 08</v>
          </cell>
          <cell r="B673" t="str">
            <v>Caixa coletora de talvegue - CCT 08</v>
          </cell>
          <cell r="E673" t="str">
            <v>und</v>
          </cell>
          <cell r="G673">
            <v>1048.06</v>
          </cell>
          <cell r="M673">
            <v>1165.3800000000001</v>
          </cell>
          <cell r="O673">
            <v>1182.18</v>
          </cell>
        </row>
        <row r="674">
          <cell r="A674" t="str">
            <v>2 S 04 931 09</v>
          </cell>
          <cell r="B674" t="str">
            <v>Caixa coletora de talvegue - CCT 09</v>
          </cell>
          <cell r="E674" t="str">
            <v>und</v>
          </cell>
          <cell r="G674">
            <v>1231.6500000000001</v>
          </cell>
          <cell r="M674">
            <v>1370.04</v>
          </cell>
          <cell r="O674">
            <v>1389.46</v>
          </cell>
        </row>
        <row r="675">
          <cell r="A675" t="str">
            <v>2 S 04 931 10</v>
          </cell>
          <cell r="B675" t="str">
            <v>Caixa coletora de talvegue - CCT 10</v>
          </cell>
          <cell r="E675" t="str">
            <v>und</v>
          </cell>
          <cell r="G675">
            <v>1210.44</v>
          </cell>
          <cell r="M675">
            <v>1346.85</v>
          </cell>
          <cell r="O675">
            <v>1365.71</v>
          </cell>
        </row>
        <row r="676">
          <cell r="A676" t="str">
            <v>2 S 04 931 11</v>
          </cell>
          <cell r="B676" t="str">
            <v>Caixa coletora de talvegue - CCT 11</v>
          </cell>
          <cell r="E676" t="str">
            <v>und</v>
          </cell>
          <cell r="G676">
            <v>1190.45</v>
          </cell>
          <cell r="M676">
            <v>1324.9</v>
          </cell>
          <cell r="O676">
            <v>1343.25</v>
          </cell>
        </row>
        <row r="677">
          <cell r="A677" t="str">
            <v>2 S 04 931 12</v>
          </cell>
          <cell r="B677" t="str">
            <v>Caixa coletora de talvegue - CCT 12</v>
          </cell>
          <cell r="E677" t="str">
            <v>und</v>
          </cell>
          <cell r="G677">
            <v>1166.21</v>
          </cell>
          <cell r="M677">
            <v>1298.31</v>
          </cell>
          <cell r="O677">
            <v>1316.04</v>
          </cell>
        </row>
        <row r="678">
          <cell r="A678" t="str">
            <v>2 S 04 931 13</v>
          </cell>
          <cell r="B678" t="str">
            <v>Caixa coletora de talvegue - CCT 13</v>
          </cell>
          <cell r="E678" t="str">
            <v>und</v>
          </cell>
          <cell r="G678">
            <v>1432.86</v>
          </cell>
          <cell r="M678">
            <v>1593.57</v>
          </cell>
          <cell r="O678">
            <v>1616.17</v>
          </cell>
        </row>
        <row r="679">
          <cell r="A679" t="str">
            <v>2 S 04 931 14</v>
          </cell>
          <cell r="B679" t="str">
            <v>Caixa coletora de talvegue - CCT 14</v>
          </cell>
          <cell r="E679" t="str">
            <v>und</v>
          </cell>
          <cell r="G679">
            <v>1410.74</v>
          </cell>
          <cell r="M679">
            <v>1569.3</v>
          </cell>
          <cell r="O679">
            <v>1591.34</v>
          </cell>
        </row>
        <row r="680">
          <cell r="A680" t="str">
            <v>2 S 04 931 15</v>
          </cell>
          <cell r="B680" t="str">
            <v>Caixa coletora de talvegue - CCT 15</v>
          </cell>
          <cell r="E680" t="str">
            <v>und</v>
          </cell>
          <cell r="G680">
            <v>1391.65</v>
          </cell>
          <cell r="M680">
            <v>1548.43</v>
          </cell>
          <cell r="O680">
            <v>1569.96</v>
          </cell>
        </row>
        <row r="681">
          <cell r="A681" t="str">
            <v>2 S 04 931 16</v>
          </cell>
          <cell r="B681" t="str">
            <v>Caixa coletora de talvegue - CCT 16</v>
          </cell>
          <cell r="E681" t="str">
            <v>und</v>
          </cell>
          <cell r="G681">
            <v>1367.41</v>
          </cell>
          <cell r="M681">
            <v>1521.84</v>
          </cell>
          <cell r="O681">
            <v>1542.75</v>
          </cell>
        </row>
        <row r="682">
          <cell r="A682" t="str">
            <v>2 S 04 931 17</v>
          </cell>
          <cell r="B682" t="str">
            <v>Caixa coletora de talvegue - CCT 17</v>
          </cell>
          <cell r="E682" t="str">
            <v>und</v>
          </cell>
          <cell r="G682">
            <v>1638.57</v>
          </cell>
          <cell r="M682">
            <v>1822.51</v>
          </cell>
          <cell r="O682">
            <v>1848.29</v>
          </cell>
        </row>
        <row r="683">
          <cell r="A683" t="str">
            <v>2 S 04 931 18</v>
          </cell>
          <cell r="B683" t="str">
            <v>Caixa coletora de talvegue - CCT 18</v>
          </cell>
          <cell r="E683" t="str">
            <v>und</v>
          </cell>
          <cell r="G683">
            <v>1616.45</v>
          </cell>
          <cell r="M683">
            <v>1798.23</v>
          </cell>
          <cell r="O683">
            <v>1823.45</v>
          </cell>
        </row>
        <row r="684">
          <cell r="A684" t="str">
            <v>2 S 04 931 19</v>
          </cell>
          <cell r="B684" t="str">
            <v>Caixa coletora de talvegue - CCT 19</v>
          </cell>
          <cell r="E684" t="str">
            <v>und</v>
          </cell>
          <cell r="G684">
            <v>1597.36</v>
          </cell>
          <cell r="M684">
            <v>1777.36</v>
          </cell>
          <cell r="O684">
            <v>1802.08</v>
          </cell>
        </row>
        <row r="685">
          <cell r="A685" t="str">
            <v>2 S 04 931 20</v>
          </cell>
          <cell r="B685" t="str">
            <v>Caixa coletora de talvegue - CCT 20</v>
          </cell>
          <cell r="E685" t="str">
            <v>und</v>
          </cell>
          <cell r="G685">
            <v>1573.12</v>
          </cell>
          <cell r="M685">
            <v>1750.77</v>
          </cell>
          <cell r="O685">
            <v>1774.87</v>
          </cell>
        </row>
        <row r="686">
          <cell r="A686" t="str">
            <v>2 S 04 940 01</v>
          </cell>
          <cell r="B686" t="str">
            <v>Descida d'água tipo rap. - calha concr. - DAR 01</v>
          </cell>
          <cell r="E686" t="str">
            <v>m</v>
          </cell>
          <cell r="G686">
            <v>89.54</v>
          </cell>
          <cell r="M686">
            <v>97.74</v>
          </cell>
          <cell r="O686">
            <v>98.8</v>
          </cell>
        </row>
        <row r="687">
          <cell r="A687" t="str">
            <v>2 S 04 940 02</v>
          </cell>
          <cell r="B687" t="str">
            <v>Descida d'água tipo rap. - canal retang.- DAR 02</v>
          </cell>
          <cell r="E687" t="str">
            <v>m</v>
          </cell>
          <cell r="G687">
            <v>44.36</v>
          </cell>
          <cell r="M687">
            <v>49.51</v>
          </cell>
          <cell r="O687">
            <v>50.34</v>
          </cell>
        </row>
        <row r="688">
          <cell r="A688" t="str">
            <v>2 S 04 940 03</v>
          </cell>
          <cell r="B688" t="str">
            <v>Descida d'água tipo rap. - canal retang.- DAR 03</v>
          </cell>
          <cell r="E688" t="str">
            <v>m</v>
          </cell>
          <cell r="G688">
            <v>64.510000000000005</v>
          </cell>
          <cell r="M688">
            <v>72.08</v>
          </cell>
          <cell r="O688">
            <v>73.92</v>
          </cell>
        </row>
        <row r="689">
          <cell r="A689" t="str">
            <v>2 S 04 940 04</v>
          </cell>
          <cell r="B689" t="str">
            <v>Descida d'água tipo rap. - calha metálica - DAR</v>
          </cell>
          <cell r="E689" t="str">
            <v>m</v>
          </cell>
          <cell r="G689">
            <v>99.1</v>
          </cell>
          <cell r="M689">
            <v>119.12</v>
          </cell>
          <cell r="O689">
            <v>131.97999999999999</v>
          </cell>
        </row>
        <row r="690">
          <cell r="A690" t="str">
            <v>2 S 04 941 01</v>
          </cell>
          <cell r="B690" t="str">
            <v>Descida d'água aterros em degraus - DAD 01</v>
          </cell>
          <cell r="E690" t="str">
            <v>m</v>
          </cell>
          <cell r="G690">
            <v>59.41</v>
          </cell>
          <cell r="M690">
            <v>66.69</v>
          </cell>
          <cell r="O690">
            <v>67.7</v>
          </cell>
        </row>
        <row r="691">
          <cell r="A691" t="str">
            <v>2 S 04 941 02</v>
          </cell>
          <cell r="B691" t="str">
            <v>Descida d'água aterros em degraus - arm - DAD</v>
          </cell>
          <cell r="E691" t="str">
            <v>m</v>
          </cell>
          <cell r="G691">
            <v>84.63</v>
          </cell>
          <cell r="M691">
            <v>94.91</v>
          </cell>
          <cell r="O691">
            <v>97.2</v>
          </cell>
        </row>
        <row r="692">
          <cell r="A692" t="str">
            <v>2 S 04 941 03</v>
          </cell>
          <cell r="B692" t="str">
            <v>Descida d'água aterros em degraus - DAD 03</v>
          </cell>
          <cell r="E692" t="str">
            <v>m</v>
          </cell>
          <cell r="G692">
            <v>155.47</v>
          </cell>
          <cell r="M692">
            <v>174.49</v>
          </cell>
          <cell r="O692">
            <v>177.28</v>
          </cell>
        </row>
        <row r="693">
          <cell r="A693" t="str">
            <v>2 S 04 941 04</v>
          </cell>
          <cell r="B693" t="str">
            <v>Descida d'água aterros em degraus - arm - DAD</v>
          </cell>
          <cell r="E693" t="str">
            <v>m</v>
          </cell>
          <cell r="G693">
            <v>197.66</v>
          </cell>
          <cell r="M693">
            <v>220.43</v>
          </cell>
          <cell r="O693">
            <v>226.16</v>
          </cell>
        </row>
        <row r="694">
          <cell r="A694" t="str">
            <v>2 S 04 941 05</v>
          </cell>
          <cell r="B694" t="str">
            <v>Descida d'água aterros em degraus - DAD 05</v>
          </cell>
          <cell r="E694" t="str">
            <v>m</v>
          </cell>
          <cell r="G694">
            <v>187.9</v>
          </cell>
          <cell r="M694">
            <v>211.03</v>
          </cell>
          <cell r="O694">
            <v>214.38</v>
          </cell>
        </row>
        <row r="695">
          <cell r="A695" t="str">
            <v>2 S 04 941 06</v>
          </cell>
          <cell r="B695" t="str">
            <v>Descida d'água aterros em degraus - arm - DAD</v>
          </cell>
          <cell r="E695" t="str">
            <v>m</v>
          </cell>
          <cell r="G695">
            <v>261.95999999999998</v>
          </cell>
          <cell r="M695">
            <v>293.89</v>
          </cell>
          <cell r="O695">
            <v>301.01</v>
          </cell>
        </row>
        <row r="696">
          <cell r="A696" t="str">
            <v>2 S 04 941 07</v>
          </cell>
          <cell r="B696" t="str">
            <v>Descida d'água aterros em degraus - DAD 07</v>
          </cell>
          <cell r="E696" t="str">
            <v>m</v>
          </cell>
          <cell r="G696">
            <v>221.32</v>
          </cell>
          <cell r="M696">
            <v>248.68</v>
          </cell>
          <cell r="O696">
            <v>252.6</v>
          </cell>
        </row>
        <row r="697">
          <cell r="A697" t="str">
            <v>2 S 04 941 08</v>
          </cell>
          <cell r="B697" t="str">
            <v>Descida d'água aterros em degraus - arm - DAD</v>
          </cell>
          <cell r="E697" t="str">
            <v>m</v>
          </cell>
          <cell r="G697">
            <v>304.54000000000002</v>
          </cell>
          <cell r="M697">
            <v>341.79</v>
          </cell>
          <cell r="O697">
            <v>349.95</v>
          </cell>
        </row>
        <row r="698">
          <cell r="A698" t="str">
            <v>2 S 04 941 09</v>
          </cell>
          <cell r="B698" t="str">
            <v>Descida d'água aterros em degraus - DAD 09</v>
          </cell>
          <cell r="E698" t="str">
            <v>m</v>
          </cell>
          <cell r="G698">
            <v>252.54</v>
          </cell>
          <cell r="M698">
            <v>283.95</v>
          </cell>
          <cell r="O698">
            <v>288.38</v>
          </cell>
        </row>
        <row r="699">
          <cell r="A699" t="str">
            <v>2 S 04 941 10</v>
          </cell>
          <cell r="B699" t="str">
            <v>Descida d'água aterros em degraus - arm - DAD</v>
          </cell>
          <cell r="E699" t="str">
            <v>m</v>
          </cell>
          <cell r="G699">
            <v>346.89</v>
          </cell>
          <cell r="M699">
            <v>389.52</v>
          </cell>
          <cell r="O699">
            <v>398.76</v>
          </cell>
        </row>
        <row r="700">
          <cell r="A700" t="str">
            <v>2 S 04 941 11</v>
          </cell>
          <cell r="B700" t="str">
            <v>Descida d'água aterros em degraus - DAD 11</v>
          </cell>
          <cell r="E700" t="str">
            <v>m</v>
          </cell>
          <cell r="G700">
            <v>331.9</v>
          </cell>
          <cell r="M700">
            <v>373.46</v>
          </cell>
          <cell r="O700">
            <v>379.25</v>
          </cell>
        </row>
        <row r="701">
          <cell r="A701" t="str">
            <v>2 S 04 941 12</v>
          </cell>
          <cell r="B701" t="str">
            <v>Descida d'água aterros em degraus - arm - dad 12</v>
          </cell>
          <cell r="E701" t="str">
            <v>m</v>
          </cell>
          <cell r="G701">
            <v>453.41</v>
          </cell>
          <cell r="M701">
            <v>509.39</v>
          </cell>
          <cell r="O701">
            <v>521.38</v>
          </cell>
        </row>
        <row r="702">
          <cell r="A702" t="str">
            <v>2 S 04 941 13</v>
          </cell>
          <cell r="B702" t="str">
            <v>Descida d'água aterros em degraus - DAD 13</v>
          </cell>
          <cell r="E702" t="str">
            <v>m</v>
          </cell>
          <cell r="G702">
            <v>311.99</v>
          </cell>
          <cell r="M702">
            <v>350.83</v>
          </cell>
          <cell r="O702">
            <v>356.33</v>
          </cell>
        </row>
        <row r="703">
          <cell r="A703" t="str">
            <v>2 S 04 941 14</v>
          </cell>
          <cell r="B703" t="str">
            <v>Descida d'água aterros em degraus - arm - DAD 14</v>
          </cell>
          <cell r="E703" t="str">
            <v>m</v>
          </cell>
          <cell r="G703">
            <v>426.18</v>
          </cell>
          <cell r="M703">
            <v>478.59</v>
          </cell>
          <cell r="O703">
            <v>489.91</v>
          </cell>
        </row>
        <row r="704">
          <cell r="A704" t="str">
            <v>2 S 04 941 15</v>
          </cell>
          <cell r="B704" t="str">
            <v>Descida d'água aterros em degraus - DAD 15</v>
          </cell>
          <cell r="E704" t="str">
            <v>m</v>
          </cell>
          <cell r="G704">
            <v>356.8</v>
          </cell>
          <cell r="M704">
            <v>401.49</v>
          </cell>
          <cell r="O704">
            <v>407.72</v>
          </cell>
        </row>
        <row r="705">
          <cell r="A705" t="str">
            <v>2 S 04 941 16</v>
          </cell>
          <cell r="B705" t="str">
            <v>Descida d'água aterros em degraus - arm - DAD 16</v>
          </cell>
          <cell r="E705" t="str">
            <v>m</v>
          </cell>
          <cell r="G705">
            <v>486.35</v>
          </cell>
          <cell r="M705">
            <v>546.44000000000005</v>
          </cell>
          <cell r="O705">
            <v>559.28</v>
          </cell>
        </row>
        <row r="706">
          <cell r="A706" t="str">
            <v>2 S 04 941 17</v>
          </cell>
          <cell r="B706" t="str">
            <v>Descida d'água aterros em degraus - DAD 17</v>
          </cell>
          <cell r="E706" t="str">
            <v>m</v>
          </cell>
          <cell r="G706">
            <v>456.27</v>
          </cell>
          <cell r="M706">
            <v>513.77</v>
          </cell>
          <cell r="O706">
            <v>521.67999999999995</v>
          </cell>
        </row>
        <row r="707">
          <cell r="A707" t="str">
            <v>2 S 04 941 18</v>
          </cell>
          <cell r="B707" t="str">
            <v>Descida d'água aterros em degraus - arm - DAD 18</v>
          </cell>
          <cell r="E707" t="str">
            <v>m</v>
          </cell>
          <cell r="G707">
            <v>617.5</v>
          </cell>
          <cell r="M707">
            <v>694.14</v>
          </cell>
          <cell r="O707">
            <v>710.29</v>
          </cell>
        </row>
        <row r="708">
          <cell r="A708" t="str">
            <v>2 S 04 941 31</v>
          </cell>
          <cell r="B708" t="str">
            <v>Descida d'água cortes em degraus - DCD 01</v>
          </cell>
          <cell r="E708" t="str">
            <v>m</v>
          </cell>
          <cell r="G708">
            <v>60.11</v>
          </cell>
          <cell r="M708">
            <v>67.47</v>
          </cell>
          <cell r="O708">
            <v>68.489999999999995</v>
          </cell>
        </row>
        <row r="709">
          <cell r="A709" t="str">
            <v>2 S 04 941 32</v>
          </cell>
          <cell r="B709" t="str">
            <v>Descida d'água cortes em degraus - arm - DCD 02</v>
          </cell>
          <cell r="E709" t="str">
            <v>m</v>
          </cell>
          <cell r="G709">
            <v>85.42</v>
          </cell>
          <cell r="M709">
            <v>95.78</v>
          </cell>
          <cell r="O709">
            <v>98.09</v>
          </cell>
        </row>
        <row r="710">
          <cell r="A710" t="str">
            <v>2 S 04 941 33</v>
          </cell>
          <cell r="B710" t="str">
            <v>Descida d'água cortes em degraus - DCD 03</v>
          </cell>
          <cell r="E710" t="str">
            <v>m</v>
          </cell>
          <cell r="G710">
            <v>94.5</v>
          </cell>
          <cell r="M710">
            <v>106.12</v>
          </cell>
          <cell r="O710">
            <v>107.74</v>
          </cell>
        </row>
        <row r="711">
          <cell r="A711" t="str">
            <v>2 S 04 941 34</v>
          </cell>
          <cell r="B711" t="str">
            <v>Descida d'água cortes em degraus - arm - DCD 04</v>
          </cell>
          <cell r="E711" t="str">
            <v>m</v>
          </cell>
          <cell r="G711">
            <v>134.63</v>
          </cell>
          <cell r="M711">
            <v>151.02000000000001</v>
          </cell>
          <cell r="O711">
            <v>154.69</v>
          </cell>
        </row>
        <row r="712">
          <cell r="A712" t="str">
            <v>2 S 04 942 01</v>
          </cell>
          <cell r="B712" t="str">
            <v>Entrada d'água - EDA 01</v>
          </cell>
          <cell r="E712" t="str">
            <v>und</v>
          </cell>
          <cell r="G712">
            <v>25.42</v>
          </cell>
          <cell r="M712">
            <v>27.93</v>
          </cell>
          <cell r="O712">
            <v>28.55</v>
          </cell>
        </row>
        <row r="713">
          <cell r="A713" t="str">
            <v>2 S 04 942 02</v>
          </cell>
          <cell r="B713" t="str">
            <v>Entrada d'água - EDA 02</v>
          </cell>
          <cell r="E713" t="str">
            <v>und</v>
          </cell>
          <cell r="G713">
            <v>31.14</v>
          </cell>
          <cell r="M713">
            <v>34.17</v>
          </cell>
          <cell r="O713">
            <v>34.96</v>
          </cell>
        </row>
        <row r="714">
          <cell r="A714" t="str">
            <v>2 S 04 950 01</v>
          </cell>
          <cell r="B714" t="str">
            <v>Dissipador de energia - DES 01</v>
          </cell>
          <cell r="E714" t="str">
            <v>und</v>
          </cell>
          <cell r="G714">
            <v>109.52</v>
          </cell>
          <cell r="M714">
            <v>122.7</v>
          </cell>
          <cell r="O714">
            <v>124.94</v>
          </cell>
        </row>
        <row r="715">
          <cell r="A715" t="str">
            <v>2 S 04 950 02</v>
          </cell>
          <cell r="B715" t="str">
            <v>Dissipador de energia - DES 02</v>
          </cell>
          <cell r="E715" t="str">
            <v>und</v>
          </cell>
          <cell r="G715">
            <v>130.26</v>
          </cell>
          <cell r="M715">
            <v>145.93</v>
          </cell>
          <cell r="O715">
            <v>148.59</v>
          </cell>
        </row>
        <row r="716">
          <cell r="A716" t="str">
            <v>2 S 04 950 03</v>
          </cell>
          <cell r="B716" t="str">
            <v>Dissipador de energia - DES 03</v>
          </cell>
          <cell r="E716" t="str">
            <v>und</v>
          </cell>
          <cell r="G716">
            <v>155.27000000000001</v>
          </cell>
          <cell r="M716">
            <v>173.95</v>
          </cell>
          <cell r="O716">
            <v>177.12</v>
          </cell>
        </row>
        <row r="717">
          <cell r="A717" t="str">
            <v>2 S 04 950 04</v>
          </cell>
          <cell r="B717" t="str">
            <v>Dissipador de energia - DES04</v>
          </cell>
          <cell r="E717" t="str">
            <v>und</v>
          </cell>
          <cell r="G717">
            <v>189.74</v>
          </cell>
          <cell r="M717">
            <v>212.56</v>
          </cell>
          <cell r="O717">
            <v>216.44</v>
          </cell>
        </row>
        <row r="718">
          <cell r="A718" t="str">
            <v>2 S 04 950 21</v>
          </cell>
          <cell r="B718" t="str">
            <v>Dissipador de energia - DEB 01</v>
          </cell>
          <cell r="E718" t="str">
            <v>und</v>
          </cell>
          <cell r="G718">
            <v>133.94999999999999</v>
          </cell>
          <cell r="M718">
            <v>149.51</v>
          </cell>
          <cell r="O718">
            <v>152.07</v>
          </cell>
        </row>
        <row r="719">
          <cell r="A719" t="str">
            <v>2 S 04 950 22</v>
          </cell>
          <cell r="B719" t="str">
            <v>Dissipador de energia - DEB 02</v>
          </cell>
          <cell r="E719" t="str">
            <v>und</v>
          </cell>
          <cell r="G719">
            <v>438.54</v>
          </cell>
          <cell r="M719">
            <v>489.69</v>
          </cell>
          <cell r="O719">
            <v>498.54</v>
          </cell>
        </row>
        <row r="720">
          <cell r="A720" t="str">
            <v>2 S 04 950 23</v>
          </cell>
          <cell r="B720" t="str">
            <v>Dissipador de energia - DEB 03</v>
          </cell>
          <cell r="E720" t="str">
            <v>und</v>
          </cell>
          <cell r="G720">
            <v>702.27</v>
          </cell>
          <cell r="M720">
            <v>784.07</v>
          </cell>
          <cell r="O720">
            <v>798.34</v>
          </cell>
        </row>
        <row r="721">
          <cell r="A721" t="str">
            <v>2 S 04 950 24</v>
          </cell>
          <cell r="B721" t="str">
            <v>Dissipador de energia - DEB 04</v>
          </cell>
          <cell r="E721" t="str">
            <v>und</v>
          </cell>
          <cell r="G721">
            <v>1031.04</v>
          </cell>
          <cell r="M721">
            <v>1151.06</v>
          </cell>
          <cell r="O721">
            <v>1172.0999999999999</v>
          </cell>
        </row>
        <row r="722">
          <cell r="A722" t="str">
            <v>2 S 04 950 25</v>
          </cell>
          <cell r="B722" t="str">
            <v>Dissipador de energia - DEB 05</v>
          </cell>
          <cell r="E722" t="str">
            <v>und</v>
          </cell>
          <cell r="G722">
            <v>1398.85</v>
          </cell>
          <cell r="M722">
            <v>1561.63</v>
          </cell>
          <cell r="O722">
            <v>1590.25</v>
          </cell>
        </row>
        <row r="723">
          <cell r="A723" t="str">
            <v>2 S 04 950 26</v>
          </cell>
          <cell r="B723" t="str">
            <v>Dissipador de energia - DEB 06</v>
          </cell>
          <cell r="E723" t="str">
            <v>und</v>
          </cell>
          <cell r="G723">
            <v>2297.1799999999998</v>
          </cell>
          <cell r="M723">
            <v>2564.4899999999998</v>
          </cell>
          <cell r="O723">
            <v>2611.79</v>
          </cell>
        </row>
        <row r="724">
          <cell r="A724" t="str">
            <v>2 S 04 950 27</v>
          </cell>
          <cell r="B724" t="str">
            <v>Dissipador de energia - DEB 07</v>
          </cell>
          <cell r="E724" t="str">
            <v>und</v>
          </cell>
          <cell r="G724">
            <v>1460.18</v>
          </cell>
          <cell r="M724">
            <v>1630.2</v>
          </cell>
          <cell r="O724">
            <v>1660.19</v>
          </cell>
        </row>
        <row r="725">
          <cell r="A725" t="str">
            <v>2 S 04 950 28</v>
          </cell>
          <cell r="B725" t="str">
            <v>Dissipador de energia - DEB 08</v>
          </cell>
          <cell r="E725" t="str">
            <v>und</v>
          </cell>
          <cell r="G725">
            <v>1985.57</v>
          </cell>
          <cell r="M725">
            <v>2216.66</v>
          </cell>
          <cell r="O725">
            <v>2257.5500000000002</v>
          </cell>
        </row>
        <row r="726">
          <cell r="A726" t="str">
            <v>2 S 04 950 29</v>
          </cell>
          <cell r="B726" t="str">
            <v>Dissipador de energia - DEB 09</v>
          </cell>
          <cell r="E726" t="str">
            <v>und</v>
          </cell>
          <cell r="G726">
            <v>3156.44</v>
          </cell>
          <cell r="M726">
            <v>3523.93</v>
          </cell>
          <cell r="O726">
            <v>3589.18</v>
          </cell>
        </row>
        <row r="727">
          <cell r="A727" t="str">
            <v>2 S 04 950 30</v>
          </cell>
          <cell r="B727" t="str">
            <v>Dissipador de energia - DEB 10</v>
          </cell>
          <cell r="E727" t="str">
            <v>und</v>
          </cell>
          <cell r="G727">
            <v>1890.25</v>
          </cell>
          <cell r="M727">
            <v>2110.37</v>
          </cell>
          <cell r="O727">
            <v>2149.31</v>
          </cell>
        </row>
        <row r="728">
          <cell r="A728" t="str">
            <v>2 S 04 950 31</v>
          </cell>
          <cell r="B728" t="str">
            <v>Dissipador de energia - DEB 11</v>
          </cell>
          <cell r="E728" t="str">
            <v>und</v>
          </cell>
          <cell r="G728">
            <v>2572.0700000000002</v>
          </cell>
          <cell r="M728">
            <v>2871.58</v>
          </cell>
          <cell r="O728">
            <v>2924.69</v>
          </cell>
        </row>
        <row r="729">
          <cell r="A729" t="str">
            <v>2 S 04 950 32</v>
          </cell>
          <cell r="B729" t="str">
            <v>Dissipador de energia - DEB 12</v>
          </cell>
          <cell r="E729" t="str">
            <v>und</v>
          </cell>
          <cell r="G729">
            <v>4015.3</v>
          </cell>
          <cell r="M729">
            <v>4482.91</v>
          </cell>
          <cell r="O729">
            <v>4566.1099999999997</v>
          </cell>
        </row>
        <row r="730">
          <cell r="A730" t="str">
            <v>2 S 04 950 51</v>
          </cell>
          <cell r="B730" t="str">
            <v>Dissipador de energia - DED 01</v>
          </cell>
          <cell r="E730" t="str">
            <v>und</v>
          </cell>
          <cell r="G730">
            <v>149.19</v>
          </cell>
          <cell r="M730">
            <v>166.8</v>
          </cell>
          <cell r="O730">
            <v>169.25</v>
          </cell>
        </row>
        <row r="731">
          <cell r="A731" t="str">
            <v>2 S 04 960 01</v>
          </cell>
          <cell r="B731" t="str">
            <v>Boca de lobo simples grelha concr. - BLS 01</v>
          </cell>
          <cell r="E731" t="str">
            <v>und</v>
          </cell>
          <cell r="G731">
            <v>266.39</v>
          </cell>
          <cell r="M731">
            <v>309.48</v>
          </cell>
          <cell r="O731">
            <v>313.18</v>
          </cell>
        </row>
        <row r="732">
          <cell r="A732" t="str">
            <v>2 S 04 960 02</v>
          </cell>
          <cell r="B732" t="str">
            <v>Boca de lobo simples grelha concr. - BLS 02</v>
          </cell>
          <cell r="E732" t="str">
            <v>und</v>
          </cell>
          <cell r="G732">
            <v>329.01</v>
          </cell>
          <cell r="M732">
            <v>385.68</v>
          </cell>
          <cell r="O732">
            <v>389.8</v>
          </cell>
        </row>
        <row r="733">
          <cell r="A733" t="str">
            <v>2 S 04 960 03</v>
          </cell>
          <cell r="B733" t="str">
            <v>Boca de lobo simples grelha concr. - BLS 03</v>
          </cell>
          <cell r="E733" t="str">
            <v>und</v>
          </cell>
          <cell r="G733">
            <v>391.72</v>
          </cell>
          <cell r="M733">
            <v>461.98</v>
          </cell>
          <cell r="O733">
            <v>466.53</v>
          </cell>
        </row>
        <row r="734">
          <cell r="A734" t="str">
            <v>2 S 04 960 04</v>
          </cell>
          <cell r="B734" t="str">
            <v>Boca de lobo simples grelha concr. - BLS 04</v>
          </cell>
          <cell r="E734" t="str">
            <v>und</v>
          </cell>
          <cell r="G734">
            <v>442.58</v>
          </cell>
          <cell r="M734">
            <v>525.03</v>
          </cell>
          <cell r="O734">
            <v>529.41</v>
          </cell>
        </row>
        <row r="735">
          <cell r="A735" t="str">
            <v>2 S 04 960 05</v>
          </cell>
          <cell r="B735" t="str">
            <v>Boca de lobo simples grelha concr. - BLS 05</v>
          </cell>
          <cell r="E735" t="str">
            <v>und</v>
          </cell>
          <cell r="G735">
            <v>513.99</v>
          </cell>
          <cell r="M735">
            <v>611.13</v>
          </cell>
          <cell r="O735">
            <v>616.46</v>
          </cell>
        </row>
        <row r="736">
          <cell r="A736" t="str">
            <v>2 S 04 960 06</v>
          </cell>
          <cell r="B736" t="str">
            <v>Boca de lobo simples grelha concr. - BLS 06</v>
          </cell>
          <cell r="E736" t="str">
            <v>und</v>
          </cell>
          <cell r="G736">
            <v>576.61</v>
          </cell>
          <cell r="M736">
            <v>687.33</v>
          </cell>
          <cell r="O736">
            <v>693.08</v>
          </cell>
        </row>
        <row r="737">
          <cell r="A737" t="str">
            <v>2 S 04 960 07</v>
          </cell>
          <cell r="B737" t="str">
            <v>Boca de lobo simples grelha concr. - BLS 07</v>
          </cell>
          <cell r="E737" t="str">
            <v>und</v>
          </cell>
          <cell r="G737">
            <v>639.30999999999995</v>
          </cell>
          <cell r="M737">
            <v>763.63</v>
          </cell>
          <cell r="O737">
            <v>769.81</v>
          </cell>
        </row>
        <row r="738">
          <cell r="A738" t="str">
            <v>2 S 04 961 01</v>
          </cell>
          <cell r="B738" t="str">
            <v>Boca de lobo dupla com grelha de concreto - BLD 01</v>
          </cell>
          <cell r="E738" t="str">
            <v>und</v>
          </cell>
          <cell r="G738">
            <v>515.27</v>
          </cell>
          <cell r="M738">
            <v>595.47</v>
          </cell>
          <cell r="O738">
            <v>603.79999999999995</v>
          </cell>
        </row>
        <row r="739">
          <cell r="A739" t="str">
            <v>2 S 04 961 02</v>
          </cell>
          <cell r="B739" t="str">
            <v>Boca de lobo dupla com grelha de concreto - BLD 02</v>
          </cell>
          <cell r="E739" t="str">
            <v>und</v>
          </cell>
          <cell r="G739">
            <v>618.04999999999995</v>
          </cell>
          <cell r="M739">
            <v>720.51</v>
          </cell>
          <cell r="O739">
            <v>729.55</v>
          </cell>
        </row>
        <row r="740">
          <cell r="A740" t="str">
            <v>2 S 04 961 03</v>
          </cell>
          <cell r="B740" t="str">
            <v>Boca de lobo dupla com grelha de concreto - BLD 03</v>
          </cell>
          <cell r="E740" t="str">
            <v>und</v>
          </cell>
          <cell r="G740">
            <v>723.89</v>
          </cell>
          <cell r="M740">
            <v>848.91</v>
          </cell>
          <cell r="O740">
            <v>858.72</v>
          </cell>
        </row>
        <row r="741">
          <cell r="A741" t="str">
            <v>2 S 04 961 04</v>
          </cell>
          <cell r="B741" t="str">
            <v>Boca de lobo dupla com grelha de concreto - BLD 04</v>
          </cell>
          <cell r="E741" t="str">
            <v>und</v>
          </cell>
          <cell r="G741">
            <v>826.68</v>
          </cell>
          <cell r="M741">
            <v>973.96</v>
          </cell>
          <cell r="O741">
            <v>984.47</v>
          </cell>
        </row>
        <row r="742">
          <cell r="A742" t="str">
            <v>2 S 04 961 05</v>
          </cell>
          <cell r="B742" t="str">
            <v>Boca de lobo dupla com grelha de concreto - BLD 05</v>
          </cell>
          <cell r="E742" t="str">
            <v>und</v>
          </cell>
          <cell r="G742">
            <v>929.47</v>
          </cell>
          <cell r="M742">
            <v>1099.01</v>
          </cell>
          <cell r="O742">
            <v>1110.22</v>
          </cell>
        </row>
        <row r="743">
          <cell r="A743" t="str">
            <v>2 S 04 961 06</v>
          </cell>
          <cell r="B743" t="str">
            <v>Boca de lobo dupla com grelha de concreto - BLD 06</v>
          </cell>
          <cell r="E743" t="str">
            <v>und</v>
          </cell>
          <cell r="G743">
            <v>1035.3</v>
          </cell>
          <cell r="M743">
            <v>1227.4000000000001</v>
          </cell>
          <cell r="O743">
            <v>1239.4000000000001</v>
          </cell>
        </row>
        <row r="744">
          <cell r="A744" t="str">
            <v>2 S 04 961 07</v>
          </cell>
          <cell r="B744" t="str">
            <v>Boca de lobo dupla com grelha de concreto - BLD 07</v>
          </cell>
          <cell r="E744" t="str">
            <v>und</v>
          </cell>
          <cell r="G744">
            <v>1138.0899999999999</v>
          </cell>
          <cell r="M744">
            <v>1352.45</v>
          </cell>
          <cell r="O744">
            <v>1365.15</v>
          </cell>
        </row>
        <row r="745">
          <cell r="A745" t="str">
            <v>2 S 04 962 01</v>
          </cell>
          <cell r="B745" t="str">
            <v>Caixa de ligação e passagem - CLP 01</v>
          </cell>
          <cell r="E745" t="str">
            <v>und</v>
          </cell>
          <cell r="G745">
            <v>540.91</v>
          </cell>
          <cell r="M745">
            <v>601.1</v>
          </cell>
          <cell r="O745">
            <v>610.66</v>
          </cell>
        </row>
        <row r="746">
          <cell r="A746" t="str">
            <v>2 S 04 962 02</v>
          </cell>
          <cell r="B746" t="str">
            <v>Caixa de ligação e passagem - CLP 02</v>
          </cell>
          <cell r="E746" t="str">
            <v>und</v>
          </cell>
          <cell r="G746">
            <v>524.20000000000005</v>
          </cell>
          <cell r="M746">
            <v>582.51</v>
          </cell>
          <cell r="O746">
            <v>591.71</v>
          </cell>
        </row>
        <row r="747">
          <cell r="A747" t="str">
            <v>2 S 04 962 03</v>
          </cell>
          <cell r="B747" t="str">
            <v>Caixa de ligação e passagem - CLP 03</v>
          </cell>
          <cell r="E747" t="str">
            <v>und</v>
          </cell>
          <cell r="G747">
            <v>737.95</v>
          </cell>
          <cell r="M747">
            <v>820.1</v>
          </cell>
          <cell r="O747">
            <v>833.32</v>
          </cell>
        </row>
        <row r="748">
          <cell r="A748" t="str">
            <v>2 S 04 962 04</v>
          </cell>
          <cell r="B748" t="str">
            <v>Caixa de ligação e passagem - CLP 04</v>
          </cell>
          <cell r="E748" t="str">
            <v>und</v>
          </cell>
          <cell r="G748">
            <v>938.94</v>
          </cell>
          <cell r="M748">
            <v>1043.45</v>
          </cell>
          <cell r="O748">
            <v>1060.18</v>
          </cell>
        </row>
        <row r="749">
          <cell r="A749" t="str">
            <v>2 S 04 962 05</v>
          </cell>
          <cell r="B749" t="str">
            <v>Caixa de ligação e passagem - CLP 05</v>
          </cell>
          <cell r="E749" t="str">
            <v>und</v>
          </cell>
          <cell r="G749">
            <v>1104.49</v>
          </cell>
          <cell r="M749">
            <v>1227.46</v>
          </cell>
          <cell r="O749">
            <v>1247.31</v>
          </cell>
        </row>
        <row r="750">
          <cell r="A750" t="str">
            <v>2 S 04 962 06</v>
          </cell>
          <cell r="B750" t="str">
            <v>Caixa de ligação e passagem - CLP 06</v>
          </cell>
          <cell r="E750" t="str">
            <v>und</v>
          </cell>
          <cell r="G750">
            <v>1376.38</v>
          </cell>
          <cell r="M750">
            <v>1529.53</v>
          </cell>
          <cell r="O750">
            <v>1554.04</v>
          </cell>
        </row>
        <row r="751">
          <cell r="A751" t="str">
            <v>2 S 04 962 07</v>
          </cell>
          <cell r="B751" t="str">
            <v>Caixa de ligação e passagem - CLP 07</v>
          </cell>
          <cell r="E751" t="str">
            <v>und</v>
          </cell>
          <cell r="G751">
            <v>643.64</v>
          </cell>
          <cell r="M751">
            <v>715.22</v>
          </cell>
          <cell r="O751">
            <v>726.46</v>
          </cell>
        </row>
        <row r="752">
          <cell r="A752" t="str">
            <v>2 S 04 962 08</v>
          </cell>
          <cell r="B752" t="str">
            <v>Caixa de ligação e passagem - CLP 08</v>
          </cell>
          <cell r="E752" t="str">
            <v>und</v>
          </cell>
          <cell r="G752">
            <v>624.15</v>
          </cell>
          <cell r="M752">
            <v>693.54</v>
          </cell>
          <cell r="O752">
            <v>704.35</v>
          </cell>
        </row>
        <row r="753">
          <cell r="A753" t="str">
            <v>2 S 04 962 09</v>
          </cell>
          <cell r="B753" t="str">
            <v>Caixa de ligação e passagem - CLP 09</v>
          </cell>
          <cell r="E753" t="str">
            <v>und</v>
          </cell>
          <cell r="G753">
            <v>860.14</v>
          </cell>
          <cell r="M753">
            <v>955.86</v>
          </cell>
          <cell r="O753">
            <v>971.12</v>
          </cell>
        </row>
        <row r="754">
          <cell r="A754" t="str">
            <v>2 S 04 962 10</v>
          </cell>
          <cell r="B754" t="str">
            <v>Caixa de ligação e passagem - CLP 10</v>
          </cell>
          <cell r="E754" t="str">
            <v>und</v>
          </cell>
          <cell r="G754">
            <v>1068.9000000000001</v>
          </cell>
          <cell r="M754">
            <v>1187.8399999999999</v>
          </cell>
          <cell r="O754">
            <v>1206.74</v>
          </cell>
        </row>
        <row r="755">
          <cell r="A755" t="str">
            <v>2 S 04 962 11</v>
          </cell>
          <cell r="B755" t="str">
            <v>Caixa de ligação e passagem - CLP 11</v>
          </cell>
          <cell r="E755" t="str">
            <v>und</v>
          </cell>
          <cell r="G755">
            <v>1245.02</v>
          </cell>
          <cell r="M755">
            <v>1383.59</v>
          </cell>
          <cell r="O755">
            <v>1405.78</v>
          </cell>
        </row>
        <row r="756">
          <cell r="A756" t="str">
            <v>2 S 04 962 12</v>
          </cell>
          <cell r="B756" t="str">
            <v>Caixa de ligação e passagem - CLP 12</v>
          </cell>
          <cell r="E756" t="str">
            <v>und</v>
          </cell>
          <cell r="G756">
            <v>1513.9</v>
          </cell>
          <cell r="M756">
            <v>1682.39</v>
          </cell>
          <cell r="O756">
            <v>1709.41</v>
          </cell>
        </row>
        <row r="757">
          <cell r="A757" t="str">
            <v>2 S 04 962 13</v>
          </cell>
          <cell r="B757" t="str">
            <v>Caixa de ligação e passagem - CLP 13</v>
          </cell>
          <cell r="E757" t="str">
            <v>und</v>
          </cell>
          <cell r="G757">
            <v>749.15</v>
          </cell>
          <cell r="M757">
            <v>832.45</v>
          </cell>
          <cell r="O757">
            <v>845.41</v>
          </cell>
        </row>
        <row r="758">
          <cell r="A758" t="str">
            <v>2 S 04 962 14</v>
          </cell>
          <cell r="B758" t="str">
            <v>Caixa de ligação e passagem - CLP 14</v>
          </cell>
          <cell r="E758" t="str">
            <v>und</v>
          </cell>
          <cell r="G758">
            <v>732.45</v>
          </cell>
          <cell r="M758">
            <v>813.86</v>
          </cell>
          <cell r="O758">
            <v>826.46</v>
          </cell>
        </row>
        <row r="759">
          <cell r="A759" t="str">
            <v>2 S 04 962 15</v>
          </cell>
          <cell r="B759" t="str">
            <v>Caixa de ligação e passagem - CLP 15</v>
          </cell>
          <cell r="E759" t="str">
            <v>und</v>
          </cell>
          <cell r="G759">
            <v>990.68</v>
          </cell>
          <cell r="M759">
            <v>1100.92</v>
          </cell>
          <cell r="O759">
            <v>1118.3900000000001</v>
          </cell>
        </row>
        <row r="760">
          <cell r="A760" t="str">
            <v>2 S 04 962 16</v>
          </cell>
          <cell r="B760" t="str">
            <v>Caixa de ligação e passagem - CLP 16</v>
          </cell>
          <cell r="E760" t="str">
            <v>und</v>
          </cell>
          <cell r="G760">
            <v>1212.79</v>
          </cell>
          <cell r="M760">
            <v>1347.73</v>
          </cell>
          <cell r="O760">
            <v>1369.08</v>
          </cell>
        </row>
        <row r="761">
          <cell r="A761" t="str">
            <v>2 S 04 962 17</v>
          </cell>
          <cell r="B761" t="str">
            <v>Caixa de ligação e passagem - CLP 17</v>
          </cell>
          <cell r="E761" t="str">
            <v>und</v>
          </cell>
          <cell r="G761">
            <v>1396.68</v>
          </cell>
          <cell r="M761">
            <v>1552.1</v>
          </cell>
          <cell r="O761">
            <v>1576.88</v>
          </cell>
        </row>
        <row r="762">
          <cell r="A762" t="str">
            <v>2 S 04 962 18</v>
          </cell>
          <cell r="B762" t="str">
            <v>Caixa de ligação e passagem - CLP 18</v>
          </cell>
          <cell r="E762" t="str">
            <v>und</v>
          </cell>
          <cell r="G762">
            <v>1682.79</v>
          </cell>
          <cell r="M762">
            <v>1870.06</v>
          </cell>
          <cell r="O762">
            <v>1899.96</v>
          </cell>
        </row>
        <row r="763">
          <cell r="A763" t="str">
            <v>2 S 04 963 01</v>
          </cell>
          <cell r="B763" t="str">
            <v>Poço de visita - PVI 01</v>
          </cell>
          <cell r="E763" t="str">
            <v>und</v>
          </cell>
          <cell r="G763">
            <v>721.97</v>
          </cell>
          <cell r="M763">
            <v>802.82</v>
          </cell>
          <cell r="O763">
            <v>817.12</v>
          </cell>
        </row>
        <row r="764">
          <cell r="A764" t="str">
            <v>2 S 04 963 02</v>
          </cell>
          <cell r="B764" t="str">
            <v>Poço de visita - PVI 02</v>
          </cell>
          <cell r="E764" t="str">
            <v>und</v>
          </cell>
          <cell r="G764">
            <v>700.67</v>
          </cell>
          <cell r="M764">
            <v>778.97</v>
          </cell>
          <cell r="O764">
            <v>792.86</v>
          </cell>
        </row>
        <row r="765">
          <cell r="A765" t="str">
            <v>2 S 04 963 03</v>
          </cell>
          <cell r="B765" t="str">
            <v>Poço de visita - PVI 03</v>
          </cell>
          <cell r="E765" t="str">
            <v>und</v>
          </cell>
          <cell r="G765">
            <v>834.3</v>
          </cell>
          <cell r="M765">
            <v>927.54</v>
          </cell>
          <cell r="O765">
            <v>944.03</v>
          </cell>
        </row>
        <row r="766">
          <cell r="A766" t="str">
            <v>2 S 04 963 04</v>
          </cell>
          <cell r="B766" t="str">
            <v>Poço de visita - PVI 04</v>
          </cell>
          <cell r="E766" t="str">
            <v>und</v>
          </cell>
          <cell r="G766">
            <v>1001.03</v>
          </cell>
          <cell r="M766">
            <v>1112.97</v>
          </cell>
          <cell r="O766">
            <v>1133.06</v>
          </cell>
        </row>
        <row r="767">
          <cell r="A767" t="str">
            <v>2 S 04 963 05</v>
          </cell>
          <cell r="B767" t="str">
            <v>Poço de visita - PVI 05</v>
          </cell>
          <cell r="E767" t="str">
            <v>und</v>
          </cell>
          <cell r="G767">
            <v>1170.56</v>
          </cell>
          <cell r="M767">
            <v>1301.3800000000001</v>
          </cell>
          <cell r="O767">
            <v>1324.59</v>
          </cell>
        </row>
        <row r="768">
          <cell r="A768" t="str">
            <v>2 S 04 963 06</v>
          </cell>
          <cell r="B768" t="str">
            <v>Poço de visita - PVI 06</v>
          </cell>
          <cell r="E768" t="str">
            <v>und</v>
          </cell>
          <cell r="G768">
            <v>1437.04</v>
          </cell>
          <cell r="M768">
            <v>1597.58</v>
          </cell>
          <cell r="O768">
            <v>1625.81</v>
          </cell>
        </row>
        <row r="769">
          <cell r="A769" t="str">
            <v>2 S 04 963 07</v>
          </cell>
          <cell r="B769" t="str">
            <v>Poço de visita - PVI 07</v>
          </cell>
          <cell r="E769" t="str">
            <v>und</v>
          </cell>
          <cell r="G769">
            <v>831.77</v>
          </cell>
          <cell r="M769">
            <v>924.63</v>
          </cell>
          <cell r="O769">
            <v>940.74</v>
          </cell>
        </row>
        <row r="770">
          <cell r="A770" t="str">
            <v>2 S 04 963 08</v>
          </cell>
          <cell r="B770" t="str">
            <v>Poço de visita - PVI 08</v>
          </cell>
          <cell r="E770" t="str">
            <v>und</v>
          </cell>
          <cell r="G770">
            <v>815.06</v>
          </cell>
          <cell r="M770">
            <v>906.05</v>
          </cell>
          <cell r="O770">
            <v>921.79</v>
          </cell>
        </row>
        <row r="771">
          <cell r="A771" t="str">
            <v>2 S 04 963 09</v>
          </cell>
          <cell r="B771" t="str">
            <v>Poço de visita - PVI 09</v>
          </cell>
          <cell r="E771" t="str">
            <v>und</v>
          </cell>
          <cell r="G771">
            <v>960.38</v>
          </cell>
          <cell r="M771">
            <v>1067.6199999999999</v>
          </cell>
          <cell r="O771">
            <v>1086.21</v>
          </cell>
        </row>
        <row r="772">
          <cell r="A772" t="str">
            <v>2 S 04 963 10</v>
          </cell>
          <cell r="B772" t="str">
            <v>Poço de visita - PVI 10</v>
          </cell>
          <cell r="E772" t="str">
            <v>und</v>
          </cell>
          <cell r="G772">
            <v>1111.52</v>
          </cell>
          <cell r="M772">
            <v>1235.83</v>
          </cell>
          <cell r="O772">
            <v>1258.0999999999999</v>
          </cell>
        </row>
        <row r="773">
          <cell r="A773" t="str">
            <v>2 S 04 963 11</v>
          </cell>
          <cell r="B773" t="str">
            <v>Poço de visita - PVI 11</v>
          </cell>
          <cell r="E773" t="str">
            <v>und</v>
          </cell>
          <cell r="G773">
            <v>1311.08</v>
          </cell>
          <cell r="M773">
            <v>1457.51</v>
          </cell>
          <cell r="O773">
            <v>1483.06</v>
          </cell>
        </row>
        <row r="774">
          <cell r="A774" t="str">
            <v>2 S 04 963 12</v>
          </cell>
          <cell r="B774" t="str">
            <v>Poço de visita - PVI 12</v>
          </cell>
          <cell r="E774" t="str">
            <v>und</v>
          </cell>
          <cell r="G774">
            <v>1592.01</v>
          </cell>
          <cell r="M774">
            <v>1769.75</v>
          </cell>
          <cell r="O774">
            <v>1800.58</v>
          </cell>
        </row>
        <row r="775">
          <cell r="A775" t="str">
            <v>2 S 04 963 13</v>
          </cell>
          <cell r="B775" t="str">
            <v>Poço de visita - PVI 13</v>
          </cell>
          <cell r="E775" t="str">
            <v>und</v>
          </cell>
          <cell r="G775">
            <v>986.4</v>
          </cell>
          <cell r="M775">
            <v>1099.27</v>
          </cell>
          <cell r="O775">
            <v>1117.4100000000001</v>
          </cell>
        </row>
        <row r="776">
          <cell r="A776" t="str">
            <v>2 S 04 963 14</v>
          </cell>
          <cell r="B776" t="str">
            <v>Poço de visita - PVI 14</v>
          </cell>
          <cell r="E776" t="str">
            <v>und</v>
          </cell>
          <cell r="G776">
            <v>937.81</v>
          </cell>
          <cell r="M776">
            <v>1042.42</v>
          </cell>
          <cell r="O776">
            <v>1060.2</v>
          </cell>
        </row>
        <row r="777">
          <cell r="A777" t="str">
            <v>2 S 04 963 15</v>
          </cell>
          <cell r="B777" t="str">
            <v>Poço de visita - PVI 15</v>
          </cell>
          <cell r="E777" t="str">
            <v>und</v>
          </cell>
          <cell r="G777">
            <v>1097.5999999999999</v>
          </cell>
          <cell r="M777">
            <v>1220.0899999999999</v>
          </cell>
          <cell r="O777">
            <v>1241.01</v>
          </cell>
        </row>
        <row r="778">
          <cell r="A778" t="str">
            <v>2 S 04 963 16</v>
          </cell>
          <cell r="B778" t="str">
            <v>Poço de visita - PVI 16</v>
          </cell>
          <cell r="E778" t="str">
            <v>und</v>
          </cell>
          <cell r="G778">
            <v>1277.67</v>
          </cell>
          <cell r="M778">
            <v>1420.35</v>
          </cell>
          <cell r="O778">
            <v>1445.11</v>
          </cell>
        </row>
        <row r="779">
          <cell r="A779" t="str">
            <v>2 S 04 963 17</v>
          </cell>
          <cell r="B779" t="str">
            <v>Poço de visita - PVI 17</v>
          </cell>
          <cell r="E779" t="str">
            <v>und</v>
          </cell>
          <cell r="G779">
            <v>1462.74</v>
          </cell>
          <cell r="M779">
            <v>1626.03</v>
          </cell>
          <cell r="O779">
            <v>1654.16</v>
          </cell>
        </row>
        <row r="780">
          <cell r="A780" t="str">
            <v>2 S 04 963 18</v>
          </cell>
          <cell r="B780" t="str">
            <v>Poço de visita - PVI 18</v>
          </cell>
          <cell r="E780" t="str">
            <v>und</v>
          </cell>
          <cell r="G780">
            <v>1758.11</v>
          </cell>
          <cell r="M780">
            <v>1954.32</v>
          </cell>
          <cell r="O780">
            <v>1987.98</v>
          </cell>
        </row>
        <row r="781">
          <cell r="A781" t="str">
            <v>2 S 04 963 31</v>
          </cell>
          <cell r="B781" t="str">
            <v>Chaminé dos poços de visita - CPV 01</v>
          </cell>
          <cell r="E781" t="str">
            <v>und</v>
          </cell>
          <cell r="G781">
            <v>442.45</v>
          </cell>
          <cell r="M781">
            <v>509.54</v>
          </cell>
          <cell r="O781">
            <v>562.11</v>
          </cell>
        </row>
        <row r="782">
          <cell r="A782" t="str">
            <v>2 S 04 963 32</v>
          </cell>
          <cell r="B782" t="str">
            <v>Chaminé dos poços de visita - CPV 02</v>
          </cell>
          <cell r="E782" t="str">
            <v>und</v>
          </cell>
          <cell r="G782">
            <v>511.03</v>
          </cell>
          <cell r="M782">
            <v>592.39</v>
          </cell>
          <cell r="O782">
            <v>645.38</v>
          </cell>
        </row>
        <row r="783">
          <cell r="A783" t="str">
            <v>2 S 04 963 33</v>
          </cell>
          <cell r="B783" t="str">
            <v>Chaminé dos poços de visita - CPV 03</v>
          </cell>
          <cell r="E783" t="str">
            <v>und</v>
          </cell>
          <cell r="G783">
            <v>576.21</v>
          </cell>
          <cell r="M783">
            <v>671.46</v>
          </cell>
          <cell r="O783">
            <v>724.79</v>
          </cell>
        </row>
        <row r="784">
          <cell r="A784" t="str">
            <v>2 S 04 963 34</v>
          </cell>
          <cell r="B784" t="str">
            <v>Chaminé dos poços de visita - CPV 04</v>
          </cell>
          <cell r="E784" t="str">
            <v>und</v>
          </cell>
          <cell r="G784">
            <v>645.29</v>
          </cell>
          <cell r="M784">
            <v>754.91</v>
          </cell>
          <cell r="O784">
            <v>808.65</v>
          </cell>
        </row>
        <row r="785">
          <cell r="A785" t="str">
            <v>2 S 04 963 35</v>
          </cell>
          <cell r="B785" t="str">
            <v>Chaminé dos poços de visita - CPV 05</v>
          </cell>
          <cell r="E785" t="str">
            <v>und</v>
          </cell>
          <cell r="G785">
            <v>710.83</v>
          </cell>
          <cell r="M785">
            <v>834.37</v>
          </cell>
          <cell r="O785">
            <v>888.46</v>
          </cell>
        </row>
        <row r="786">
          <cell r="A786" t="str">
            <v>2 S 04 963 36</v>
          </cell>
          <cell r="B786" t="str">
            <v>Chaminé dos poços de visita - CPV 06</v>
          </cell>
          <cell r="E786" t="str">
            <v>und</v>
          </cell>
          <cell r="G786">
            <v>779.05</v>
          </cell>
          <cell r="M786">
            <v>916.83</v>
          </cell>
          <cell r="O786">
            <v>971.33</v>
          </cell>
        </row>
        <row r="787">
          <cell r="A787" t="str">
            <v>2 S 04 963 37</v>
          </cell>
          <cell r="B787" t="str">
            <v>Chaminé dos poços de visita - CPV 07</v>
          </cell>
          <cell r="E787" t="str">
            <v>und</v>
          </cell>
          <cell r="G787">
            <v>844.73</v>
          </cell>
          <cell r="M787">
            <v>996.49</v>
          </cell>
          <cell r="O787">
            <v>1051.33</v>
          </cell>
        </row>
        <row r="788">
          <cell r="A788" t="str">
            <v>2 S 04 964 01</v>
          </cell>
          <cell r="B788" t="str">
            <v>Tubulação de drenagem urbana - D=0,40 m s/ berço</v>
          </cell>
          <cell r="E788" t="str">
            <v>m</v>
          </cell>
          <cell r="G788">
            <v>59.04</v>
          </cell>
          <cell r="M788">
            <v>68.3</v>
          </cell>
          <cell r="O788">
            <v>68.849999999999994</v>
          </cell>
        </row>
        <row r="789">
          <cell r="A789" t="str">
            <v>2 S 04 964 02</v>
          </cell>
          <cell r="B789" t="str">
            <v>Tubulação de drenagem urbana - D=0,60 m s/ berço</v>
          </cell>
          <cell r="E789" t="str">
            <v>m</v>
          </cell>
          <cell r="G789">
            <v>141.44999999999999</v>
          </cell>
          <cell r="M789">
            <v>156.36000000000001</v>
          </cell>
          <cell r="O789">
            <v>160.61000000000001</v>
          </cell>
        </row>
        <row r="790">
          <cell r="A790" t="str">
            <v>2 S 04 964 03</v>
          </cell>
          <cell r="B790" t="str">
            <v>Tubulação de drenagem urbana - D=0,80 m s/ berço</v>
          </cell>
          <cell r="E790" t="str">
            <v>m</v>
          </cell>
          <cell r="G790">
            <v>200.51</v>
          </cell>
          <cell r="M790">
            <v>219.69</v>
          </cell>
          <cell r="O790">
            <v>226.37</v>
          </cell>
        </row>
        <row r="791">
          <cell r="A791" t="str">
            <v>2 S 04 964 04</v>
          </cell>
          <cell r="B791" t="str">
            <v>Tubulação de drenagem urbana - D=1,00 m s/ berço</v>
          </cell>
          <cell r="E791" t="str">
            <v>m</v>
          </cell>
          <cell r="G791">
            <v>290.27</v>
          </cell>
          <cell r="M791">
            <v>316.49</v>
          </cell>
          <cell r="O791">
            <v>326.72000000000003</v>
          </cell>
        </row>
        <row r="792">
          <cell r="A792" t="str">
            <v>2 S 04 964 05</v>
          </cell>
          <cell r="B792" t="str">
            <v>Tubulação de drenagem urbana - D=1,20 m s/ berço</v>
          </cell>
          <cell r="E792" t="str">
            <v>m</v>
          </cell>
          <cell r="G792">
            <v>392.57</v>
          </cell>
          <cell r="M792">
            <v>426.67</v>
          </cell>
          <cell r="O792">
            <v>441.13</v>
          </cell>
        </row>
        <row r="793">
          <cell r="A793" t="str">
            <v>2 S 04 964 06</v>
          </cell>
          <cell r="B793" t="str">
            <v>Tubulação de drenagem urbana - D=1,50 m s/ berço</v>
          </cell>
          <cell r="E793" t="str">
            <v>m</v>
          </cell>
          <cell r="G793">
            <v>589.83000000000004</v>
          </cell>
          <cell r="M793">
            <v>638.17999999999995</v>
          </cell>
          <cell r="O793">
            <v>661.36</v>
          </cell>
        </row>
        <row r="794">
          <cell r="A794" t="str">
            <v>2 S 04 990 01</v>
          </cell>
          <cell r="B794" t="str">
            <v>Transposição de segmento de sarjetas - TSS 01</v>
          </cell>
          <cell r="E794" t="str">
            <v>m</v>
          </cell>
          <cell r="G794">
            <v>90.17</v>
          </cell>
          <cell r="M794">
            <v>99.78</v>
          </cell>
          <cell r="O794">
            <v>101.81</v>
          </cell>
        </row>
        <row r="795">
          <cell r="A795" t="str">
            <v>2 S 04 990 02</v>
          </cell>
          <cell r="B795" t="str">
            <v>Transposição de segmento de sarjetas - TSS 02</v>
          </cell>
          <cell r="E795" t="str">
            <v>m</v>
          </cell>
          <cell r="G795">
            <v>109.42</v>
          </cell>
          <cell r="M795">
            <v>120.95</v>
          </cell>
          <cell r="O795">
            <v>123.46</v>
          </cell>
        </row>
        <row r="796">
          <cell r="A796" t="str">
            <v>2 S 04 990 03</v>
          </cell>
          <cell r="B796" t="str">
            <v>Transposição de segmento de sarjetas - TSS 03</v>
          </cell>
          <cell r="E796" t="str">
            <v>m</v>
          </cell>
          <cell r="G796">
            <v>158.63999999999999</v>
          </cell>
          <cell r="M796">
            <v>176.2</v>
          </cell>
          <cell r="O796">
            <v>181.44</v>
          </cell>
        </row>
        <row r="797">
          <cell r="A797" t="str">
            <v>2 S 04 990 04</v>
          </cell>
          <cell r="B797" t="str">
            <v>Transposição de segmento de sarjetas - TSS 04</v>
          </cell>
          <cell r="E797" t="str">
            <v>m</v>
          </cell>
          <cell r="G797">
            <v>137.9</v>
          </cell>
          <cell r="M797">
            <v>153.11000000000001</v>
          </cell>
          <cell r="O797">
            <v>157.61000000000001</v>
          </cell>
        </row>
        <row r="798">
          <cell r="A798" t="str">
            <v>2 S 04 990 05</v>
          </cell>
          <cell r="B798" t="str">
            <v>Transposição de segmento de sarjetas - TSS 05</v>
          </cell>
          <cell r="E798" t="str">
            <v>m</v>
          </cell>
          <cell r="G798">
            <v>124.09</v>
          </cell>
          <cell r="M798">
            <v>137.72999999999999</v>
          </cell>
          <cell r="O798">
            <v>141.74</v>
          </cell>
        </row>
        <row r="799">
          <cell r="A799" t="str">
            <v>2 S 04 990 06</v>
          </cell>
          <cell r="B799" t="str">
            <v>Transposição de segmento de sarjetas - TSS 06</v>
          </cell>
          <cell r="E799" t="str">
            <v>m</v>
          </cell>
          <cell r="G799">
            <v>117.12</v>
          </cell>
          <cell r="M799">
            <v>129.96</v>
          </cell>
          <cell r="O799">
            <v>133.72999999999999</v>
          </cell>
        </row>
        <row r="800">
          <cell r="A800" t="str">
            <v>2 S 04 991 01</v>
          </cell>
          <cell r="B800" t="str">
            <v>Tampa concr. p/caixa colet. (4 nervuras) - TCC 01</v>
          </cell>
          <cell r="E800" t="str">
            <v>und</v>
          </cell>
          <cell r="G800">
            <v>79.02</v>
          </cell>
          <cell r="M800">
            <v>88.19</v>
          </cell>
          <cell r="O800">
            <v>91.29</v>
          </cell>
        </row>
        <row r="801">
          <cell r="A801" t="str">
            <v>2 S 04 991 02</v>
          </cell>
          <cell r="B801" t="str">
            <v>Tampa de ferro p/ caixa coletora - TCC 02</v>
          </cell>
          <cell r="E801" t="str">
            <v>und</v>
          </cell>
          <cell r="G801">
            <v>148.72999999999999</v>
          </cell>
          <cell r="M801">
            <v>188.86</v>
          </cell>
          <cell r="O801">
            <v>194.39</v>
          </cell>
        </row>
        <row r="802">
          <cell r="A802" t="str">
            <v>2 S 04 999 03</v>
          </cell>
          <cell r="B802" t="str">
            <v>Escoramento de bueiros celulares</v>
          </cell>
          <cell r="E802" t="str">
            <v>m3</v>
          </cell>
          <cell r="G802">
            <v>25.9</v>
          </cell>
          <cell r="M802">
            <v>30.26</v>
          </cell>
          <cell r="O802">
            <v>30.27</v>
          </cell>
        </row>
        <row r="803">
          <cell r="A803" t="str">
            <v>2 S 04 999 06</v>
          </cell>
          <cell r="B803" t="str">
            <v>Solo local / selo de argila apiloado</v>
          </cell>
          <cell r="E803" t="str">
            <v>m3</v>
          </cell>
          <cell r="G803">
            <v>8.43</v>
          </cell>
          <cell r="M803">
            <v>10.119999999999999</v>
          </cell>
          <cell r="O803">
            <v>10.119999999999999</v>
          </cell>
        </row>
        <row r="804">
          <cell r="A804" t="str">
            <v>2 S 04 999 07</v>
          </cell>
          <cell r="B804" t="str">
            <v>Lastro de brita</v>
          </cell>
          <cell r="E804" t="str">
            <v>m3</v>
          </cell>
          <cell r="G804">
            <v>27.8</v>
          </cell>
          <cell r="M804">
            <v>31.46</v>
          </cell>
          <cell r="O804">
            <v>32.03</v>
          </cell>
        </row>
        <row r="805">
          <cell r="A805" t="str">
            <v>2 S 05 000 06</v>
          </cell>
          <cell r="B805" t="str">
            <v>Calha metálica semi-circular D=0,40 m</v>
          </cell>
          <cell r="E805" t="str">
            <v>m</v>
          </cell>
          <cell r="G805">
            <v>93.01</v>
          </cell>
          <cell r="M805">
            <v>112.33</v>
          </cell>
          <cell r="O805">
            <v>125.07</v>
          </cell>
        </row>
        <row r="806">
          <cell r="A806" t="str">
            <v>2 S 05 000 09</v>
          </cell>
          <cell r="B806" t="str">
            <v>Dentes para bueiros simples D=0,60 m</v>
          </cell>
          <cell r="E806" t="str">
            <v>und</v>
          </cell>
          <cell r="G806">
            <v>31.33</v>
          </cell>
          <cell r="M806">
            <v>34.75</v>
          </cell>
          <cell r="O806">
            <v>35.590000000000003</v>
          </cell>
        </row>
        <row r="807">
          <cell r="A807" t="str">
            <v>2 S 05 000 10</v>
          </cell>
          <cell r="B807" t="str">
            <v>Dentes para bueiros simples D=0,80 m</v>
          </cell>
          <cell r="E807" t="str">
            <v>und</v>
          </cell>
          <cell r="G807">
            <v>39</v>
          </cell>
          <cell r="M807">
            <v>43.21</v>
          </cell>
          <cell r="O807">
            <v>44.28</v>
          </cell>
        </row>
        <row r="808">
          <cell r="A808" t="str">
            <v>2 S 05 000 11</v>
          </cell>
          <cell r="B808" t="str">
            <v>Dentes para bueiros simples D=1,00 m</v>
          </cell>
          <cell r="E808" t="str">
            <v>und</v>
          </cell>
          <cell r="G808">
            <v>46.37</v>
          </cell>
          <cell r="M808">
            <v>51.38</v>
          </cell>
          <cell r="O808">
            <v>52.64</v>
          </cell>
        </row>
        <row r="809">
          <cell r="A809" t="str">
            <v>2 S 05 000 12</v>
          </cell>
          <cell r="B809" t="str">
            <v>Dentes para bueiros simples D=1,20 m</v>
          </cell>
          <cell r="E809" t="str">
            <v>und</v>
          </cell>
          <cell r="G809">
            <v>52.65</v>
          </cell>
          <cell r="M809">
            <v>58.29</v>
          </cell>
          <cell r="O809">
            <v>59.73</v>
          </cell>
        </row>
        <row r="810">
          <cell r="A810" t="str">
            <v>2 S 05 000 13</v>
          </cell>
          <cell r="B810" t="str">
            <v>Dentes para bueiros simples D=1,50 m</v>
          </cell>
          <cell r="E810" t="str">
            <v>und</v>
          </cell>
          <cell r="G810">
            <v>66.75</v>
          </cell>
          <cell r="M810">
            <v>73.989999999999995</v>
          </cell>
          <cell r="O810">
            <v>75.87</v>
          </cell>
        </row>
        <row r="811">
          <cell r="A811" t="str">
            <v>2 S 05 000 14</v>
          </cell>
          <cell r="B811" t="str">
            <v>Dentes para bueiros duplos D=1,00 m</v>
          </cell>
          <cell r="E811" t="str">
            <v>und</v>
          </cell>
          <cell r="G811">
            <v>92.9</v>
          </cell>
          <cell r="M811">
            <v>102.94</v>
          </cell>
          <cell r="O811">
            <v>105.47</v>
          </cell>
        </row>
        <row r="812">
          <cell r="A812" t="str">
            <v>2 S 05 000 15</v>
          </cell>
          <cell r="B812" t="str">
            <v>Dentes para bueiros duplos D=1,20 m</v>
          </cell>
          <cell r="E812" t="str">
            <v>und</v>
          </cell>
          <cell r="G812">
            <v>105.15</v>
          </cell>
          <cell r="M812">
            <v>116.41</v>
          </cell>
          <cell r="O812">
            <v>119.28</v>
          </cell>
        </row>
        <row r="813">
          <cell r="A813" t="str">
            <v>2 S 05 000 16</v>
          </cell>
          <cell r="B813" t="str">
            <v>Dentes para bueiros duplos D=1,50 m</v>
          </cell>
          <cell r="E813" t="str">
            <v>und</v>
          </cell>
          <cell r="G813">
            <v>129.72</v>
          </cell>
          <cell r="M813">
            <v>143.77000000000001</v>
          </cell>
          <cell r="O813">
            <v>147.33000000000001</v>
          </cell>
        </row>
        <row r="814">
          <cell r="A814" t="str">
            <v>2 S 05 000 17</v>
          </cell>
          <cell r="B814" t="str">
            <v>Dentes para bueiros triplos D=1,00 m</v>
          </cell>
          <cell r="E814" t="str">
            <v>und</v>
          </cell>
          <cell r="G814">
            <v>136.16999999999999</v>
          </cell>
          <cell r="M814">
            <v>150.86000000000001</v>
          </cell>
          <cell r="O814">
            <v>154.47999999999999</v>
          </cell>
        </row>
        <row r="815">
          <cell r="A815" t="str">
            <v>2 S 05 000 18</v>
          </cell>
          <cell r="B815" t="str">
            <v>Dentes para bueiros triplos D=1,20</v>
          </cell>
          <cell r="E815" t="str">
            <v>und</v>
          </cell>
          <cell r="G815">
            <v>157.81</v>
          </cell>
          <cell r="M815">
            <v>174.71</v>
          </cell>
          <cell r="O815">
            <v>179.01</v>
          </cell>
        </row>
        <row r="816">
          <cell r="A816" t="str">
            <v>2 S 05 000 19</v>
          </cell>
          <cell r="B816" t="str">
            <v>Dentes para bueiros triplos D=1,50 m</v>
          </cell>
          <cell r="E816" t="str">
            <v>und</v>
          </cell>
          <cell r="G816">
            <v>192.19</v>
          </cell>
          <cell r="M816">
            <v>212.96</v>
          </cell>
          <cell r="O816">
            <v>218.2</v>
          </cell>
        </row>
        <row r="817">
          <cell r="A817" t="str">
            <v>2 S 05 100 00</v>
          </cell>
          <cell r="B817" t="str">
            <v>Enleivamento</v>
          </cell>
          <cell r="E817" t="str">
            <v>m2</v>
          </cell>
          <cell r="G817">
            <v>3.36</v>
          </cell>
          <cell r="M817">
            <v>3.92</v>
          </cell>
          <cell r="O817">
            <v>3.92</v>
          </cell>
        </row>
        <row r="818">
          <cell r="A818" t="str">
            <v>2 S 05 102 00</v>
          </cell>
          <cell r="B818" t="str">
            <v>Hidrossemeadura</v>
          </cell>
          <cell r="E818" t="str">
            <v>m2</v>
          </cell>
          <cell r="G818">
            <v>1.1399999999999999</v>
          </cell>
          <cell r="M818">
            <v>0.84</v>
          </cell>
          <cell r="O818">
            <v>0.86</v>
          </cell>
        </row>
        <row r="819">
          <cell r="A819" t="str">
            <v>2 S 05 300 01</v>
          </cell>
          <cell r="B819" t="str">
            <v>Alvenaria de pedra arrumada</v>
          </cell>
          <cell r="E819" t="str">
            <v>m3</v>
          </cell>
          <cell r="G819">
            <v>47.78</v>
          </cell>
          <cell r="M819">
            <v>55.63</v>
          </cell>
          <cell r="O819">
            <v>56.22</v>
          </cell>
        </row>
        <row r="820">
          <cell r="A820" t="str">
            <v>2 S 05 300 02</v>
          </cell>
          <cell r="B820" t="str">
            <v>Enrocamento de pedra jogada</v>
          </cell>
          <cell r="E820" t="str">
            <v>m3</v>
          </cell>
          <cell r="G820">
            <v>27.48</v>
          </cell>
          <cell r="M820">
            <v>31.54</v>
          </cell>
          <cell r="O820">
            <v>32.03</v>
          </cell>
        </row>
        <row r="821">
          <cell r="A821" t="str">
            <v>2 S 05 301 00</v>
          </cell>
          <cell r="B821" t="str">
            <v>Alvenaria de pedra argamassada</v>
          </cell>
          <cell r="E821" t="str">
            <v>m3</v>
          </cell>
          <cell r="G821">
            <v>123.04</v>
          </cell>
          <cell r="M821">
            <v>136.59</v>
          </cell>
          <cell r="O821">
            <v>139.43</v>
          </cell>
        </row>
        <row r="822">
          <cell r="A822" t="str">
            <v>2 S 05 301 01</v>
          </cell>
          <cell r="B822" t="str">
            <v>Alvenaria tijolos de 20 cm de espessura</v>
          </cell>
          <cell r="E822" t="str">
            <v>m2</v>
          </cell>
          <cell r="G822">
            <v>26.67</v>
          </cell>
          <cell r="M822">
            <v>33.06</v>
          </cell>
          <cell r="O822">
            <v>33.17</v>
          </cell>
        </row>
        <row r="823">
          <cell r="A823" t="str">
            <v>2 S 05 302 01</v>
          </cell>
          <cell r="B823" t="str">
            <v>Muro gabião tipo caixa</v>
          </cell>
          <cell r="E823" t="str">
            <v>m3</v>
          </cell>
          <cell r="G823">
            <v>124.7</v>
          </cell>
          <cell r="M823">
            <v>145.96</v>
          </cell>
          <cell r="O823">
            <v>138.34</v>
          </cell>
        </row>
        <row r="824">
          <cell r="A824" t="str">
            <v>2 S 05 303 01</v>
          </cell>
          <cell r="B824" t="str">
            <v>Terra armada - ECE - greide 0,0&lt;h&lt;6,00m</v>
          </cell>
          <cell r="E824" t="str">
            <v>m2</v>
          </cell>
          <cell r="G824">
            <v>185.44</v>
          </cell>
          <cell r="M824">
            <v>196.56</v>
          </cell>
          <cell r="O824">
            <v>196.56</v>
          </cell>
        </row>
        <row r="825">
          <cell r="A825" t="str">
            <v>2 S 05 303 02</v>
          </cell>
          <cell r="B825" t="str">
            <v>Terra armada - ECE - greide 6,0&lt;h&lt;9,00m</v>
          </cell>
          <cell r="E825" t="str">
            <v>m2</v>
          </cell>
          <cell r="G825">
            <v>208.05</v>
          </cell>
          <cell r="M825">
            <v>220.52</v>
          </cell>
          <cell r="O825">
            <v>220.52</v>
          </cell>
        </row>
        <row r="826">
          <cell r="A826" t="str">
            <v>2 S 05 303 03</v>
          </cell>
          <cell r="B826" t="str">
            <v>Terra armada - ECE - greide 9,0&lt;h&lt;12,00m</v>
          </cell>
          <cell r="E826" t="str">
            <v>m2</v>
          </cell>
          <cell r="G826">
            <v>230.67</v>
          </cell>
          <cell r="M826">
            <v>244.38</v>
          </cell>
          <cell r="O826">
            <v>244.38</v>
          </cell>
        </row>
        <row r="827">
          <cell r="A827" t="str">
            <v>2 S 05 303 04</v>
          </cell>
          <cell r="B827" t="str">
            <v>Terra armada - ECE - pé de talude 0,0&lt;h&lt;6,00m</v>
          </cell>
          <cell r="E827" t="str">
            <v>m2</v>
          </cell>
          <cell r="G827">
            <v>218.61</v>
          </cell>
          <cell r="M827">
            <v>231.72</v>
          </cell>
          <cell r="O827">
            <v>231.72</v>
          </cell>
        </row>
        <row r="828">
          <cell r="A828" t="str">
            <v>2 S 05 303 05</v>
          </cell>
          <cell r="B828" t="str">
            <v>Terra armada - ECE - pé de talude 6,0&lt;h&lt;9,00m</v>
          </cell>
          <cell r="E828" t="str">
            <v>m2</v>
          </cell>
          <cell r="G828">
            <v>245.74</v>
          </cell>
          <cell r="M828">
            <v>260.49</v>
          </cell>
          <cell r="O828">
            <v>260.49</v>
          </cell>
        </row>
        <row r="829">
          <cell r="A829" t="str">
            <v>2 S 05 303 06</v>
          </cell>
          <cell r="B829" t="str">
            <v>Terra armada - ECE - pé de talude 9,0&lt;h&lt;12,00m</v>
          </cell>
          <cell r="E829" t="str">
            <v>m2</v>
          </cell>
          <cell r="G829">
            <v>271.38</v>
          </cell>
          <cell r="M829">
            <v>287.66000000000003</v>
          </cell>
          <cell r="O829">
            <v>287.66000000000003</v>
          </cell>
        </row>
        <row r="830">
          <cell r="A830" t="str">
            <v>2 S 05 303 07</v>
          </cell>
          <cell r="B830" t="str">
            <v>Terra armada - ECE - encontro portante 0,0&lt;h&lt;6,00m</v>
          </cell>
          <cell r="E830" t="str">
            <v>m2</v>
          </cell>
          <cell r="G830">
            <v>398.04</v>
          </cell>
          <cell r="M830">
            <v>421.92</v>
          </cell>
          <cell r="O830">
            <v>421.92</v>
          </cell>
        </row>
        <row r="831">
          <cell r="A831" t="str">
            <v>2 S 05 303 08</v>
          </cell>
          <cell r="B831" t="str">
            <v>Terra armada - ECE - encontro portante 6,0&lt;h&lt;9,00m</v>
          </cell>
          <cell r="E831" t="str">
            <v>m2</v>
          </cell>
          <cell r="G831">
            <v>530.41999999999996</v>
          </cell>
          <cell r="M831">
            <v>562.24</v>
          </cell>
          <cell r="O831">
            <v>562.24</v>
          </cell>
        </row>
        <row r="832">
          <cell r="A832" t="str">
            <v>2 S 05 303 09</v>
          </cell>
          <cell r="B832" t="str">
            <v>Escamas de concreto armado para terra armada</v>
          </cell>
          <cell r="E832" t="str">
            <v>m3</v>
          </cell>
          <cell r="G832">
            <v>470.28</v>
          </cell>
          <cell r="M832">
            <v>517.65</v>
          </cell>
          <cell r="O832">
            <v>535.33000000000004</v>
          </cell>
        </row>
        <row r="833">
          <cell r="A833" t="str">
            <v>2 S 05 303 10</v>
          </cell>
          <cell r="B833" t="str">
            <v>Concr. soleira e arremates de maciço terra armada</v>
          </cell>
          <cell r="E833" t="str">
            <v>m3</v>
          </cell>
          <cell r="G833">
            <v>227.24</v>
          </cell>
          <cell r="M833">
            <v>248.06</v>
          </cell>
          <cell r="O833">
            <v>254.14</v>
          </cell>
        </row>
        <row r="834">
          <cell r="A834" t="str">
            <v>2 S 05 303 11</v>
          </cell>
          <cell r="B834" t="str">
            <v>Montagem de maciço terra armada</v>
          </cell>
          <cell r="E834" t="str">
            <v>m2</v>
          </cell>
          <cell r="G834">
            <v>54.44</v>
          </cell>
          <cell r="M834">
            <v>63.72</v>
          </cell>
          <cell r="O834">
            <v>63.72</v>
          </cell>
        </row>
        <row r="835">
          <cell r="A835" t="str">
            <v>2 S 05 340 01</v>
          </cell>
          <cell r="B835" t="str">
            <v>Execução cortina atirantada conc.armado fck=15 MPa</v>
          </cell>
          <cell r="E835" t="str">
            <v>m2</v>
          </cell>
          <cell r="G835">
            <v>776.35</v>
          </cell>
          <cell r="M835">
            <v>859.06</v>
          </cell>
          <cell r="O835">
            <v>882.36</v>
          </cell>
        </row>
        <row r="836">
          <cell r="A836" t="str">
            <v>2 S 05 900 01</v>
          </cell>
          <cell r="B836" t="str">
            <v>Tirante protendido p/ cort. aço st 85/105 D= 32mm</v>
          </cell>
          <cell r="E836" t="str">
            <v>m</v>
          </cell>
          <cell r="G836">
            <v>75.650000000000006</v>
          </cell>
          <cell r="M836">
            <v>85.2</v>
          </cell>
          <cell r="O836">
            <v>86.05</v>
          </cell>
        </row>
        <row r="837">
          <cell r="A837" t="str">
            <v>2 S 06 210 01</v>
          </cell>
          <cell r="B837" t="str">
            <v>Pórtico metálico</v>
          </cell>
          <cell r="E837" t="str">
            <v>und</v>
          </cell>
          <cell r="G837">
            <v>39739.339999999997</v>
          </cell>
          <cell r="M837">
            <v>40019.26</v>
          </cell>
          <cell r="O837">
            <v>40044.01</v>
          </cell>
        </row>
        <row r="838">
          <cell r="A838" t="str">
            <v>2 S 06 400 01</v>
          </cell>
          <cell r="B838" t="str">
            <v>Cerca arame farp. c/ mourão concr. seção quadrada</v>
          </cell>
          <cell r="E838" t="str">
            <v>m</v>
          </cell>
          <cell r="G838">
            <v>12.2</v>
          </cell>
          <cell r="M838">
            <v>14.91</v>
          </cell>
          <cell r="O838">
            <v>15.13</v>
          </cell>
        </row>
        <row r="839">
          <cell r="A839" t="str">
            <v>2 S 06 400 02</v>
          </cell>
          <cell r="B839" t="str">
            <v>Cerca arame farp. c/ mourão concr. seção triang.</v>
          </cell>
          <cell r="E839" t="str">
            <v>m</v>
          </cell>
          <cell r="G839">
            <v>9.64</v>
          </cell>
          <cell r="M839">
            <v>11.54</v>
          </cell>
          <cell r="O839">
            <v>11.7</v>
          </cell>
        </row>
        <row r="840">
          <cell r="A840" t="str">
            <v>2 S 06 410 00</v>
          </cell>
          <cell r="B840" t="str">
            <v>Cercas de arame farpado com suportes de madeira</v>
          </cell>
          <cell r="E840" t="str">
            <v>m</v>
          </cell>
          <cell r="G840">
            <v>5.53</v>
          </cell>
          <cell r="M840">
            <v>7.8</v>
          </cell>
          <cell r="O840">
            <v>7.83</v>
          </cell>
        </row>
        <row r="841">
          <cell r="A841" t="str">
            <v>2 S 09 001 05</v>
          </cell>
          <cell r="B841" t="str">
            <v>Transporte local em rodov. não pav. (const.)</v>
          </cell>
          <cell r="E841" t="str">
            <v>tkm</v>
          </cell>
          <cell r="G841">
            <v>0.42</v>
          </cell>
          <cell r="M841">
            <v>0.46</v>
          </cell>
          <cell r="O841">
            <v>0.47</v>
          </cell>
        </row>
        <row r="842">
          <cell r="A842" t="str">
            <v>2 S 09 001 40</v>
          </cell>
          <cell r="B842" t="str">
            <v>Transporte local c/ carroceria em rodovia não pav.</v>
          </cell>
          <cell r="E842" t="str">
            <v>tkm</v>
          </cell>
          <cell r="G842">
            <v>0.47</v>
          </cell>
          <cell r="M842">
            <v>0.53</v>
          </cell>
          <cell r="O842">
            <v>0.53</v>
          </cell>
        </row>
        <row r="843">
          <cell r="A843" t="str">
            <v>2 S 09 001 90</v>
          </cell>
          <cell r="B843" t="str">
            <v>Transporte comercial c/ carr. rodov. não pav.</v>
          </cell>
          <cell r="E843" t="str">
            <v>tkm</v>
          </cell>
          <cell r="G843">
            <v>0.32</v>
          </cell>
          <cell r="M843">
            <v>0.35</v>
          </cell>
          <cell r="O843">
            <v>0.36</v>
          </cell>
        </row>
        <row r="844">
          <cell r="A844" t="str">
            <v>2 S 09 002 05</v>
          </cell>
          <cell r="B844" t="str">
            <v>Transporte local em rodov. pavim. (const.)</v>
          </cell>
          <cell r="E844" t="str">
            <v>tkm</v>
          </cell>
          <cell r="G844">
            <v>0.32</v>
          </cell>
          <cell r="M844">
            <v>0.36</v>
          </cell>
          <cell r="O844">
            <v>0.36</v>
          </cell>
        </row>
        <row r="845">
          <cell r="A845" t="str">
            <v>2 S 09 002 40</v>
          </cell>
          <cell r="B845" t="str">
            <v>Transporte local c/ carroceria em rodov. pavim.</v>
          </cell>
          <cell r="E845" t="str">
            <v>tkm</v>
          </cell>
          <cell r="G845">
            <v>0.35</v>
          </cell>
          <cell r="M845">
            <v>0.39</v>
          </cell>
          <cell r="O845">
            <v>0.4</v>
          </cell>
        </row>
        <row r="846">
          <cell r="A846" t="str">
            <v>2 S 09 002 90</v>
          </cell>
          <cell r="B846" t="str">
            <v>Transporte comerc. c/ carr. rodov. pavim.</v>
          </cell>
          <cell r="E846" t="str">
            <v>tkm</v>
          </cell>
          <cell r="G846">
            <v>0.21</v>
          </cell>
          <cell r="M846">
            <v>0.23</v>
          </cell>
          <cell r="O846">
            <v>0.24</v>
          </cell>
        </row>
        <row r="847">
          <cell r="B847" t="str">
            <v>Conservação</v>
          </cell>
        </row>
        <row r="848">
          <cell r="A848" t="str">
            <v>3 S 01 200 00</v>
          </cell>
          <cell r="B848" t="str">
            <v>Escavação e carga mat. jazida (consv)</v>
          </cell>
          <cell r="E848" t="str">
            <v>m3</v>
          </cell>
          <cell r="G848">
            <v>6.5</v>
          </cell>
          <cell r="M848">
            <v>6.73</v>
          </cell>
          <cell r="O848">
            <v>6.81</v>
          </cell>
        </row>
        <row r="849">
          <cell r="A849" t="str">
            <v>3 S 01 401 00</v>
          </cell>
          <cell r="B849" t="str">
            <v>Recomposição de revestimento primário</v>
          </cell>
          <cell r="E849" t="str">
            <v>m3</v>
          </cell>
          <cell r="G849">
            <v>9.89</v>
          </cell>
          <cell r="M849">
            <v>10.41</v>
          </cell>
          <cell r="O849">
            <v>10.57</v>
          </cell>
        </row>
        <row r="850">
          <cell r="A850" t="str">
            <v>3 S 01 930 00</v>
          </cell>
          <cell r="B850" t="str">
            <v>Regularização mecânica da faixa de domínio</v>
          </cell>
          <cell r="E850" t="str">
            <v>m2</v>
          </cell>
          <cell r="G850">
            <v>0.15</v>
          </cell>
          <cell r="M850">
            <v>0.15</v>
          </cell>
          <cell r="O850">
            <v>0.15</v>
          </cell>
        </row>
        <row r="851">
          <cell r="A851" t="str">
            <v>3 S 02 200 00</v>
          </cell>
          <cell r="B851" t="str">
            <v>Solo p/ base de remendo profundo</v>
          </cell>
          <cell r="E851" t="str">
            <v>m3</v>
          </cell>
          <cell r="G851">
            <v>7.48</v>
          </cell>
          <cell r="M851">
            <v>7.74</v>
          </cell>
          <cell r="O851">
            <v>7.84</v>
          </cell>
        </row>
        <row r="852">
          <cell r="A852" t="str">
            <v>3 S 02 200 01</v>
          </cell>
          <cell r="B852" t="str">
            <v>Recomposição de camada granular do pavimento</v>
          </cell>
          <cell r="E852" t="str">
            <v>m3</v>
          </cell>
          <cell r="G852">
            <v>11.61</v>
          </cell>
          <cell r="M852">
            <v>12.45</v>
          </cell>
          <cell r="O852">
            <v>12.57</v>
          </cell>
        </row>
        <row r="853">
          <cell r="A853" t="str">
            <v>3 S 02 220 00</v>
          </cell>
          <cell r="B853" t="str">
            <v>Solo brita p/ base de rem. profundo</v>
          </cell>
          <cell r="E853" t="str">
            <v>m3</v>
          </cell>
          <cell r="G853">
            <v>17.2</v>
          </cell>
          <cell r="M853">
            <v>19.63</v>
          </cell>
          <cell r="O853">
            <v>19.899999999999999</v>
          </cell>
        </row>
        <row r="854">
          <cell r="A854" t="str">
            <v>3 S 02 230 00</v>
          </cell>
          <cell r="B854" t="str">
            <v>Brita para base de remendo profundo</v>
          </cell>
          <cell r="E854" t="str">
            <v>m3</v>
          </cell>
          <cell r="G854">
            <v>37.79</v>
          </cell>
          <cell r="M854">
            <v>44.64</v>
          </cell>
          <cell r="O854">
            <v>45.27</v>
          </cell>
        </row>
        <row r="855">
          <cell r="A855" t="str">
            <v>3 S 02 241 00</v>
          </cell>
          <cell r="B855" t="str">
            <v>Solo melhorado c/ cimento p/ base rem. profundo</v>
          </cell>
          <cell r="E855" t="str">
            <v>m3</v>
          </cell>
          <cell r="G855">
            <v>35.979999999999997</v>
          </cell>
          <cell r="M855">
            <v>37.99</v>
          </cell>
          <cell r="O855">
            <v>39.04</v>
          </cell>
        </row>
        <row r="856">
          <cell r="A856" t="str">
            <v>3 S 02 300 00</v>
          </cell>
          <cell r="B856" t="str">
            <v>Imprimação</v>
          </cell>
          <cell r="E856" t="str">
            <v>m2</v>
          </cell>
          <cell r="G856">
            <v>0.13</v>
          </cell>
          <cell r="M856">
            <v>0.14000000000000001</v>
          </cell>
          <cell r="O856">
            <v>0.14000000000000001</v>
          </cell>
        </row>
        <row r="857">
          <cell r="A857" t="str">
            <v>3 S 02 400 00</v>
          </cell>
          <cell r="B857" t="str">
            <v>Pintura de ligação</v>
          </cell>
          <cell r="E857" t="str">
            <v>m2</v>
          </cell>
          <cell r="G857">
            <v>0.09</v>
          </cell>
          <cell r="M857">
            <v>0.1</v>
          </cell>
          <cell r="O857">
            <v>0.1</v>
          </cell>
        </row>
        <row r="858">
          <cell r="A858" t="str">
            <v>3 S 02 500 00</v>
          </cell>
          <cell r="B858" t="str">
            <v>Capa selante com pedrisco</v>
          </cell>
          <cell r="E858" t="str">
            <v>m2</v>
          </cell>
          <cell r="G858">
            <v>0.35</v>
          </cell>
          <cell r="M858">
            <v>0.41</v>
          </cell>
          <cell r="O858">
            <v>0.41</v>
          </cell>
        </row>
        <row r="859">
          <cell r="A859" t="str">
            <v>3 S 02 500 01</v>
          </cell>
          <cell r="B859" t="str">
            <v>Capa selante com areia</v>
          </cell>
          <cell r="E859" t="str">
            <v>m2</v>
          </cell>
          <cell r="G859">
            <v>0.18</v>
          </cell>
          <cell r="M859">
            <v>0.21</v>
          </cell>
          <cell r="O859">
            <v>0.21</v>
          </cell>
        </row>
        <row r="860">
          <cell r="A860" t="str">
            <v>3 S 02 500 02</v>
          </cell>
          <cell r="B860" t="str">
            <v>Tratamento superficial simples com CAP</v>
          </cell>
          <cell r="E860" t="str">
            <v>m2</v>
          </cell>
          <cell r="G860">
            <v>0.49</v>
          </cell>
          <cell r="M860">
            <v>0.56999999999999995</v>
          </cell>
          <cell r="O860">
            <v>0.56999999999999995</v>
          </cell>
        </row>
        <row r="861">
          <cell r="A861" t="str">
            <v>3 S 02 500 03</v>
          </cell>
          <cell r="B861" t="str">
            <v>Tratamento superficial simples com emulsão</v>
          </cell>
          <cell r="E861" t="str">
            <v>m2</v>
          </cell>
          <cell r="G861">
            <v>0.46</v>
          </cell>
          <cell r="M861">
            <v>0.53</v>
          </cell>
          <cell r="O861">
            <v>0.54</v>
          </cell>
        </row>
        <row r="862">
          <cell r="A862" t="str">
            <v>3 S 02 500 04</v>
          </cell>
          <cell r="B862" t="str">
            <v>Tratamento superficial simples c/ banho diluído</v>
          </cell>
          <cell r="E862" t="str">
            <v>m2</v>
          </cell>
          <cell r="G862">
            <v>0.52</v>
          </cell>
          <cell r="M862">
            <v>0.6</v>
          </cell>
          <cell r="O862">
            <v>0.61</v>
          </cell>
        </row>
        <row r="863">
          <cell r="A863" t="str">
            <v>3 S 02 501 00</v>
          </cell>
          <cell r="B863" t="str">
            <v>Tratamento superficial duplo c/ CAP</v>
          </cell>
          <cell r="E863" t="str">
            <v>m2</v>
          </cell>
          <cell r="G863">
            <v>1.48</v>
          </cell>
          <cell r="M863">
            <v>1.71</v>
          </cell>
          <cell r="O863">
            <v>1.72</v>
          </cell>
        </row>
        <row r="864">
          <cell r="A864" t="str">
            <v>3 S 02 501 01</v>
          </cell>
          <cell r="B864" t="str">
            <v>Tratamento superficial duplo com emulsão</v>
          </cell>
          <cell r="E864" t="str">
            <v>m2</v>
          </cell>
          <cell r="G864">
            <v>1.47</v>
          </cell>
          <cell r="M864">
            <v>1.69</v>
          </cell>
          <cell r="O864">
            <v>1.7</v>
          </cell>
        </row>
        <row r="865">
          <cell r="A865" t="str">
            <v>3 S 02 501 02</v>
          </cell>
          <cell r="B865" t="str">
            <v>Tratamento superficial duplo com banho diluído</v>
          </cell>
          <cell r="E865" t="str">
            <v>m2</v>
          </cell>
          <cell r="G865">
            <v>1.6</v>
          </cell>
          <cell r="M865">
            <v>1.85</v>
          </cell>
          <cell r="O865">
            <v>1.86</v>
          </cell>
        </row>
        <row r="866">
          <cell r="A866" t="str">
            <v>3 S 02 502 00</v>
          </cell>
          <cell r="B866" t="str">
            <v>Tratamento superficial triplo com c.a.p.</v>
          </cell>
          <cell r="E866" t="str">
            <v>m2</v>
          </cell>
          <cell r="G866">
            <v>2.11</v>
          </cell>
          <cell r="M866">
            <v>2.4300000000000002</v>
          </cell>
          <cell r="O866">
            <v>2.44</v>
          </cell>
        </row>
        <row r="867">
          <cell r="A867" t="str">
            <v>3 S 02 502 01</v>
          </cell>
          <cell r="B867" t="str">
            <v>Tratamento superficial triplo com emulsão</v>
          </cell>
          <cell r="E867" t="str">
            <v>m2</v>
          </cell>
          <cell r="G867">
            <v>2.13</v>
          </cell>
          <cell r="M867">
            <v>2.4500000000000002</v>
          </cell>
          <cell r="O867">
            <v>2.4700000000000002</v>
          </cell>
        </row>
        <row r="868">
          <cell r="A868" t="str">
            <v>3 S 02 502 02</v>
          </cell>
          <cell r="B868" t="str">
            <v>Tratamento superficial triplo com banho diluído</v>
          </cell>
          <cell r="E868" t="str">
            <v>m2</v>
          </cell>
          <cell r="G868">
            <v>2.2799999999999998</v>
          </cell>
          <cell r="M868">
            <v>2.62</v>
          </cell>
          <cell r="O868">
            <v>2.64</v>
          </cell>
        </row>
        <row r="869">
          <cell r="A869" t="str">
            <v>3 S 02 510 00</v>
          </cell>
          <cell r="B869" t="str">
            <v>Lama asfáltica fina (granulometrias I e II )</v>
          </cell>
          <cell r="E869" t="str">
            <v>m2</v>
          </cell>
          <cell r="G869">
            <v>0.51</v>
          </cell>
          <cell r="M869">
            <v>0.59</v>
          </cell>
          <cell r="O869">
            <v>0.59</v>
          </cell>
        </row>
        <row r="870">
          <cell r="A870" t="str">
            <v>3 S 02 510 01</v>
          </cell>
          <cell r="B870" t="str">
            <v>Lama asfáltica grossa (granulometrias III e IV)</v>
          </cell>
          <cell r="E870" t="str">
            <v>m2</v>
          </cell>
          <cell r="G870">
            <v>0.92</v>
          </cell>
          <cell r="M870">
            <v>1.07</v>
          </cell>
          <cell r="O870">
            <v>1.07</v>
          </cell>
        </row>
        <row r="871">
          <cell r="A871" t="str">
            <v>3 S 02 520 00</v>
          </cell>
          <cell r="B871" t="str">
            <v>Mistura areia-asfalto em betoneira</v>
          </cell>
          <cell r="E871" t="str">
            <v>m3</v>
          </cell>
          <cell r="G871">
            <v>26</v>
          </cell>
          <cell r="M871">
            <v>29.71</v>
          </cell>
          <cell r="O871">
            <v>29.78</v>
          </cell>
        </row>
        <row r="872">
          <cell r="A872" t="str">
            <v>3 S 02 520 01</v>
          </cell>
          <cell r="B872" t="str">
            <v>Mistura areia-asfalto usinada a frio</v>
          </cell>
          <cell r="E872" t="str">
            <v>m3</v>
          </cell>
          <cell r="G872">
            <v>17.82</v>
          </cell>
          <cell r="M872">
            <v>19.87</v>
          </cell>
          <cell r="O872">
            <v>19.96</v>
          </cell>
        </row>
        <row r="873">
          <cell r="A873" t="str">
            <v>3 S 02 520 02</v>
          </cell>
          <cell r="B873" t="str">
            <v>Rec.do rev. com areia asfalto a frio</v>
          </cell>
          <cell r="E873" t="str">
            <v>m3</v>
          </cell>
          <cell r="G873">
            <v>20.87</v>
          </cell>
          <cell r="M873">
            <v>23.8</v>
          </cell>
          <cell r="O873">
            <v>23.8</v>
          </cell>
        </row>
        <row r="874">
          <cell r="A874" t="str">
            <v>3 S 02 521 00</v>
          </cell>
          <cell r="B874" t="str">
            <v>Mistura areia-asfalto usinada a quente</v>
          </cell>
          <cell r="E874" t="str">
            <v>m3</v>
          </cell>
          <cell r="G874">
            <v>60.43</v>
          </cell>
          <cell r="M874">
            <v>64.95</v>
          </cell>
          <cell r="O874">
            <v>65.11</v>
          </cell>
        </row>
        <row r="875">
          <cell r="A875" t="str">
            <v>3 S 02 521 01</v>
          </cell>
          <cell r="B875" t="str">
            <v>Rec. do rev. com areia asfalto a quente</v>
          </cell>
          <cell r="E875" t="str">
            <v>m3</v>
          </cell>
          <cell r="G875">
            <v>14.12</v>
          </cell>
          <cell r="M875">
            <v>16.22</v>
          </cell>
          <cell r="O875">
            <v>16.22</v>
          </cell>
        </row>
        <row r="876">
          <cell r="A876" t="str">
            <v>3 S 02 530 00</v>
          </cell>
          <cell r="B876" t="str">
            <v>Mistura betuminosa em betoneira</v>
          </cell>
          <cell r="E876" t="str">
            <v>m3</v>
          </cell>
          <cell r="G876">
            <v>36.840000000000003</v>
          </cell>
          <cell r="M876">
            <v>43.11</v>
          </cell>
          <cell r="O876">
            <v>43.5</v>
          </cell>
        </row>
        <row r="877">
          <cell r="A877" t="str">
            <v>3 S 02 530 01</v>
          </cell>
          <cell r="B877" t="str">
            <v>Mistura betuminosa usinada a frio</v>
          </cell>
          <cell r="E877" t="str">
            <v>m3</v>
          </cell>
          <cell r="G877">
            <v>35.82</v>
          </cell>
          <cell r="M877">
            <v>41.72</v>
          </cell>
          <cell r="O877">
            <v>42.13</v>
          </cell>
        </row>
        <row r="878">
          <cell r="A878" t="str">
            <v>3 S 02 530 02</v>
          </cell>
          <cell r="B878" t="str">
            <v>Rec.do rev. com mistura betuminosa a frio</v>
          </cell>
          <cell r="E878" t="str">
            <v>m3</v>
          </cell>
          <cell r="G878">
            <v>23.66</v>
          </cell>
          <cell r="M878">
            <v>26.99</v>
          </cell>
          <cell r="O878">
            <v>26.99</v>
          </cell>
        </row>
        <row r="879">
          <cell r="A879" t="str">
            <v>3 S 02 540 00</v>
          </cell>
          <cell r="B879" t="str">
            <v>Mistura betuminosa usinada a quente</v>
          </cell>
          <cell r="E879" t="str">
            <v>m3</v>
          </cell>
          <cell r="G879">
            <v>75.17</v>
          </cell>
          <cell r="M879">
            <v>83.64</v>
          </cell>
          <cell r="O879">
            <v>84.21</v>
          </cell>
        </row>
        <row r="880">
          <cell r="A880" t="str">
            <v>3 S 02 540 01</v>
          </cell>
          <cell r="B880" t="str">
            <v>Rec.do rev.com mistura betuminosa a quente</v>
          </cell>
          <cell r="E880" t="str">
            <v>m3</v>
          </cell>
          <cell r="G880">
            <v>16.399999999999999</v>
          </cell>
          <cell r="M880">
            <v>18.84</v>
          </cell>
          <cell r="O880">
            <v>18.84</v>
          </cell>
        </row>
        <row r="881">
          <cell r="A881" t="str">
            <v>3 S 02 601 00</v>
          </cell>
          <cell r="B881" t="str">
            <v>Recomposição de placa de concreto</v>
          </cell>
          <cell r="E881" t="str">
            <v>m3</v>
          </cell>
          <cell r="G881">
            <v>218.14</v>
          </cell>
          <cell r="M881">
            <v>237.8</v>
          </cell>
          <cell r="O881">
            <v>243.59</v>
          </cell>
        </row>
        <row r="882">
          <cell r="A882" t="str">
            <v>3 S 02 900 00</v>
          </cell>
          <cell r="B882" t="str">
            <v>Remoção mecanizada de revestimento betuminoso</v>
          </cell>
          <cell r="E882" t="str">
            <v>m3</v>
          </cell>
          <cell r="G882">
            <v>5.77</v>
          </cell>
          <cell r="M882">
            <v>6.35</v>
          </cell>
          <cell r="O882">
            <v>6.65</v>
          </cell>
        </row>
        <row r="883">
          <cell r="A883" t="str">
            <v>3 S 02 901 00</v>
          </cell>
          <cell r="B883" t="str">
            <v>Remoção manual de revestimento betuminoso</v>
          </cell>
          <cell r="E883" t="str">
            <v>m3</v>
          </cell>
          <cell r="G883">
            <v>94.96</v>
          </cell>
          <cell r="M883">
            <v>110.07</v>
          </cell>
          <cell r="O883">
            <v>110.91</v>
          </cell>
        </row>
        <row r="884">
          <cell r="A884" t="str">
            <v>3 S 02 902 00</v>
          </cell>
          <cell r="B884" t="str">
            <v>Remoção mecanizada da camada granular do pavimento</v>
          </cell>
          <cell r="E884" t="str">
            <v>m3</v>
          </cell>
          <cell r="G884">
            <v>3.69</v>
          </cell>
          <cell r="M884">
            <v>4.03</v>
          </cell>
          <cell r="O884">
            <v>4.24</v>
          </cell>
        </row>
        <row r="885">
          <cell r="A885" t="str">
            <v>3 S 02 903 00</v>
          </cell>
          <cell r="B885" t="str">
            <v>Remoção manual da camada granular do pavimento</v>
          </cell>
          <cell r="E885" t="str">
            <v>m3</v>
          </cell>
          <cell r="G885">
            <v>49.73</v>
          </cell>
          <cell r="M885">
            <v>58.21</v>
          </cell>
          <cell r="O885">
            <v>58.52</v>
          </cell>
        </row>
        <row r="886">
          <cell r="A886" t="str">
            <v>3 S 02 999 00</v>
          </cell>
          <cell r="B886" t="str">
            <v>Peneiramento</v>
          </cell>
          <cell r="E886" t="str">
            <v>m3</v>
          </cell>
          <cell r="G886">
            <v>5.81</v>
          </cell>
          <cell r="M886">
            <v>6.98</v>
          </cell>
          <cell r="O886">
            <v>6.98</v>
          </cell>
        </row>
        <row r="887">
          <cell r="A887" t="str">
            <v>3 S 03 310 00</v>
          </cell>
          <cell r="B887" t="str">
            <v>Concreto ciclópico</v>
          </cell>
          <cell r="E887" t="str">
            <v>m3</v>
          </cell>
          <cell r="G887">
            <v>166.47</v>
          </cell>
          <cell r="M887">
            <v>183.45</v>
          </cell>
          <cell r="O887">
            <v>187.34</v>
          </cell>
        </row>
        <row r="888">
          <cell r="A888" t="str">
            <v>3 S 03 329 00</v>
          </cell>
          <cell r="B888" t="str">
            <v>Concreto de cimento (confecção e lançamento)</v>
          </cell>
          <cell r="E888" t="str">
            <v>m3</v>
          </cell>
          <cell r="G888">
            <v>209.35</v>
          </cell>
          <cell r="M888">
            <v>229.42</v>
          </cell>
          <cell r="O888">
            <v>234.67</v>
          </cell>
        </row>
        <row r="889">
          <cell r="A889" t="str">
            <v>3 S 03 329 01</v>
          </cell>
          <cell r="B889" t="str">
            <v>Concreto de cimento(confecção manual e lançamento)</v>
          </cell>
          <cell r="E889" t="str">
            <v>m3</v>
          </cell>
          <cell r="G889">
            <v>242.57</v>
          </cell>
          <cell r="M889">
            <v>268.77999999999997</v>
          </cell>
          <cell r="O889">
            <v>274.27</v>
          </cell>
        </row>
        <row r="890">
          <cell r="A890" t="str">
            <v>3 S 03 340 02</v>
          </cell>
          <cell r="B890" t="str">
            <v>Argamassa cimento areia 1-6</v>
          </cell>
          <cell r="E890" t="str">
            <v>m3</v>
          </cell>
          <cell r="G890">
            <v>180.21</v>
          </cell>
          <cell r="M890">
            <v>196.36</v>
          </cell>
          <cell r="O890">
            <v>200.78</v>
          </cell>
        </row>
        <row r="891">
          <cell r="A891" t="str">
            <v>3 S 03 340 03</v>
          </cell>
          <cell r="B891" t="str">
            <v>Argamassa cimento solo 1:10</v>
          </cell>
          <cell r="E891" t="str">
            <v>m3</v>
          </cell>
          <cell r="G891">
            <v>113.44</v>
          </cell>
          <cell r="M891">
            <v>125.25</v>
          </cell>
          <cell r="O891">
            <v>127.58</v>
          </cell>
        </row>
        <row r="892">
          <cell r="A892" t="str">
            <v>3 S 03 353 00</v>
          </cell>
          <cell r="B892" t="str">
            <v>Dobragem e colocação de armadura</v>
          </cell>
          <cell r="E892" t="str">
            <v>kg</v>
          </cell>
          <cell r="G892">
            <v>3.89</v>
          </cell>
          <cell r="M892">
            <v>4.34</v>
          </cell>
          <cell r="O892">
            <v>4.55</v>
          </cell>
        </row>
        <row r="893">
          <cell r="A893" t="str">
            <v>3 S 03 370 00</v>
          </cell>
          <cell r="B893" t="str">
            <v>Forma comum de madeira</v>
          </cell>
          <cell r="E893" t="str">
            <v>m2</v>
          </cell>
          <cell r="G893">
            <v>27.81</v>
          </cell>
          <cell r="M893">
            <v>30.76</v>
          </cell>
          <cell r="O893">
            <v>30.84</v>
          </cell>
        </row>
        <row r="894">
          <cell r="A894" t="str">
            <v>3 S 03 940 01</v>
          </cell>
          <cell r="B894" t="str">
            <v>Reaterro e compactação p/ bueiro</v>
          </cell>
          <cell r="E894" t="str">
            <v>m3</v>
          </cell>
          <cell r="G894">
            <v>13.94</v>
          </cell>
          <cell r="M894">
            <v>16.04</v>
          </cell>
          <cell r="O894">
            <v>16.04</v>
          </cell>
        </row>
        <row r="895">
          <cell r="A895" t="str">
            <v>3 S 03 940 02</v>
          </cell>
          <cell r="B895" t="str">
            <v>Reaterro apiloado</v>
          </cell>
          <cell r="E895" t="str">
            <v>m3</v>
          </cell>
          <cell r="G895">
            <v>8.75</v>
          </cell>
          <cell r="M895">
            <v>10.5</v>
          </cell>
          <cell r="O895">
            <v>10.5</v>
          </cell>
        </row>
        <row r="896">
          <cell r="A896" t="str">
            <v>3 S 03 950 00</v>
          </cell>
          <cell r="B896" t="str">
            <v>Limpeza de ponte</v>
          </cell>
          <cell r="E896" t="str">
            <v>m</v>
          </cell>
          <cell r="G896">
            <v>2.14</v>
          </cell>
          <cell r="M896">
            <v>2.52</v>
          </cell>
          <cell r="O896">
            <v>2.5299999999999998</v>
          </cell>
        </row>
        <row r="897">
          <cell r="A897" t="str">
            <v>3 S 04 000 00</v>
          </cell>
          <cell r="B897" t="str">
            <v>Escavação manual em material de 1a categoria</v>
          </cell>
          <cell r="E897" t="str">
            <v>m3</v>
          </cell>
          <cell r="G897">
            <v>15.79</v>
          </cell>
          <cell r="M897">
            <v>18.95</v>
          </cell>
          <cell r="O897">
            <v>18.95</v>
          </cell>
        </row>
        <row r="898">
          <cell r="A898" t="str">
            <v>3 S 04 000 01</v>
          </cell>
          <cell r="B898" t="str">
            <v>Escavação manual em material de 2a categoria</v>
          </cell>
          <cell r="E898" t="str">
            <v>m3</v>
          </cell>
          <cell r="G898">
            <v>21.06</v>
          </cell>
          <cell r="M898">
            <v>25.27</v>
          </cell>
          <cell r="O898">
            <v>25.27</v>
          </cell>
        </row>
        <row r="899">
          <cell r="A899" t="str">
            <v>3 S 04 001 00</v>
          </cell>
          <cell r="B899" t="str">
            <v>Escavação mecaniz. de vala em mater. de 1a cat.</v>
          </cell>
          <cell r="E899" t="str">
            <v>m3</v>
          </cell>
          <cell r="G899">
            <v>3.82</v>
          </cell>
          <cell r="M899">
            <v>4.37</v>
          </cell>
          <cell r="O899">
            <v>4.37</v>
          </cell>
        </row>
        <row r="900">
          <cell r="A900" t="str">
            <v>3 S 04 010 00</v>
          </cell>
          <cell r="B900" t="str">
            <v>Escavação mecaniz.de vala em material de 2a cat.</v>
          </cell>
          <cell r="E900" t="str">
            <v>m3</v>
          </cell>
          <cell r="G900">
            <v>4.7699999999999996</v>
          </cell>
          <cell r="M900">
            <v>5.46</v>
          </cell>
          <cell r="O900">
            <v>5.46</v>
          </cell>
        </row>
        <row r="901">
          <cell r="A901" t="str">
            <v>3 S 04 020 00</v>
          </cell>
          <cell r="B901" t="str">
            <v>Escavação e carga de material de 3a cat. em valas</v>
          </cell>
          <cell r="E901" t="str">
            <v>m3</v>
          </cell>
          <cell r="G901">
            <v>46.48</v>
          </cell>
          <cell r="M901">
            <v>50.78</v>
          </cell>
          <cell r="O901">
            <v>52.49</v>
          </cell>
        </row>
        <row r="902">
          <cell r="A902" t="str">
            <v>3 S 04 300 16</v>
          </cell>
          <cell r="B902" t="str">
            <v>Bueiro met. chapa múltipla D=1,60m galv.</v>
          </cell>
          <cell r="E902" t="str">
            <v>m</v>
          </cell>
          <cell r="G902">
            <v>852.26</v>
          </cell>
          <cell r="M902">
            <v>990.04</v>
          </cell>
          <cell r="O902">
            <v>1036.74</v>
          </cell>
        </row>
        <row r="903">
          <cell r="A903" t="str">
            <v>3 S 04 300 20</v>
          </cell>
          <cell r="B903" t="str">
            <v>Bueiro met. chapa múltipla D=2,00m galv.</v>
          </cell>
          <cell r="E903" t="str">
            <v>m</v>
          </cell>
          <cell r="G903">
            <v>1061.68</v>
          </cell>
          <cell r="M903">
            <v>1217.3399999999999</v>
          </cell>
          <cell r="O903">
            <v>1285.8</v>
          </cell>
        </row>
        <row r="904">
          <cell r="A904" t="str">
            <v>3 S 04 301 16</v>
          </cell>
          <cell r="B904" t="str">
            <v>Bueiro met.chapas múlt. D=1,60 m rev. epoxy</v>
          </cell>
          <cell r="E904" t="str">
            <v>m</v>
          </cell>
          <cell r="G904">
            <v>928.35</v>
          </cell>
          <cell r="M904">
            <v>1074.95</v>
          </cell>
          <cell r="O904">
            <v>1085.56</v>
          </cell>
        </row>
        <row r="905">
          <cell r="A905" t="str">
            <v>3 S 04 301 20</v>
          </cell>
          <cell r="B905" t="str">
            <v>Bueiro met. chapas múlt. D=2,00 m rev. epoxy</v>
          </cell>
          <cell r="E905" t="str">
            <v>m</v>
          </cell>
          <cell r="G905">
            <v>1155.49</v>
          </cell>
          <cell r="M905">
            <v>1322.33</v>
          </cell>
          <cell r="O905">
            <v>1346.44</v>
          </cell>
        </row>
        <row r="906">
          <cell r="A906" t="str">
            <v>3 S 04 310 16</v>
          </cell>
          <cell r="B906" t="str">
            <v>Bueiro met. s/interrupção tráf. D=1,60 m galv.</v>
          </cell>
          <cell r="E906" t="str">
            <v>m</v>
          </cell>
          <cell r="G906">
            <v>1667.71</v>
          </cell>
          <cell r="M906">
            <v>1957.4</v>
          </cell>
          <cell r="O906">
            <v>1958.05</v>
          </cell>
        </row>
        <row r="907">
          <cell r="A907" t="str">
            <v>3 S 04 310 20</v>
          </cell>
          <cell r="B907" t="str">
            <v>Bueiro met. s/interrupção tráf. D=2,00 m galv.</v>
          </cell>
          <cell r="E907" t="str">
            <v>m</v>
          </cell>
          <cell r="G907">
            <v>2013.11</v>
          </cell>
          <cell r="M907">
            <v>2434.67</v>
          </cell>
          <cell r="O907">
            <v>2435.4499999999998</v>
          </cell>
        </row>
        <row r="908">
          <cell r="A908" t="str">
            <v>3 S 04 311 16</v>
          </cell>
          <cell r="B908" t="str">
            <v>Bueiro met.s/interrupção tráf. D=1,60 m rev. epoxy</v>
          </cell>
          <cell r="E908" t="str">
            <v>m</v>
          </cell>
          <cell r="G908">
            <v>1700.88</v>
          </cell>
          <cell r="M908">
            <v>2030.38</v>
          </cell>
          <cell r="O908">
            <v>2031.03</v>
          </cell>
        </row>
        <row r="909">
          <cell r="A909" t="str">
            <v>3 S 04 311 20</v>
          </cell>
          <cell r="B909" t="str">
            <v>Bueiro met.s/interrupção tráf. D=2,00 m rev. epoxy</v>
          </cell>
          <cell r="E909" t="str">
            <v>m</v>
          </cell>
          <cell r="G909">
            <v>2222.9899999999998</v>
          </cell>
          <cell r="M909">
            <v>2441.5700000000002</v>
          </cell>
          <cell r="O909">
            <v>2442.35</v>
          </cell>
        </row>
        <row r="910">
          <cell r="A910" t="str">
            <v>3 S 04 590 00</v>
          </cell>
          <cell r="B910" t="str">
            <v>Assentamento de dreno profundo</v>
          </cell>
          <cell r="E910" t="str">
            <v>m</v>
          </cell>
          <cell r="G910">
            <v>34.85</v>
          </cell>
          <cell r="M910">
            <v>40.54</v>
          </cell>
          <cell r="O910">
            <v>40.96</v>
          </cell>
        </row>
        <row r="911">
          <cell r="A911" t="str">
            <v>3 S 04 999 08</v>
          </cell>
          <cell r="B911" t="str">
            <v>Selo de argila apiloado com solo local</v>
          </cell>
          <cell r="E911" t="str">
            <v>m3</v>
          </cell>
          <cell r="G911">
            <v>8.75</v>
          </cell>
          <cell r="M911">
            <v>10.5</v>
          </cell>
          <cell r="O911">
            <v>10.5</v>
          </cell>
        </row>
        <row r="912">
          <cell r="A912" t="str">
            <v>3 S 05 000 00</v>
          </cell>
          <cell r="B912" t="str">
            <v>Enrocamento de pedra arrumada</v>
          </cell>
          <cell r="E912" t="str">
            <v>m3</v>
          </cell>
          <cell r="G912">
            <v>61.59</v>
          </cell>
          <cell r="M912">
            <v>72.58</v>
          </cell>
          <cell r="O912">
            <v>73.02</v>
          </cell>
        </row>
        <row r="913">
          <cell r="A913" t="str">
            <v>3 S 05 001 00</v>
          </cell>
          <cell r="B913" t="str">
            <v>Enrocamento de pedra jogada</v>
          </cell>
          <cell r="E913" t="str">
            <v>m3</v>
          </cell>
          <cell r="G913">
            <v>40.799999999999997</v>
          </cell>
          <cell r="M913">
            <v>47.86</v>
          </cell>
          <cell r="O913">
            <v>48.23</v>
          </cell>
        </row>
        <row r="914">
          <cell r="A914" t="str">
            <v>3 S 05 101 01</v>
          </cell>
          <cell r="B914" t="str">
            <v>Revestimento vegetal com mudas</v>
          </cell>
          <cell r="E914" t="str">
            <v>m2</v>
          </cell>
          <cell r="G914">
            <v>2.96</v>
          </cell>
          <cell r="M914">
            <v>3.46</v>
          </cell>
          <cell r="O914">
            <v>3.47</v>
          </cell>
        </row>
        <row r="915">
          <cell r="A915" t="str">
            <v>3 S 05 101 02</v>
          </cell>
          <cell r="B915" t="str">
            <v>Revestimento vegetal com grama em leivas</v>
          </cell>
          <cell r="E915" t="str">
            <v>m2</v>
          </cell>
          <cell r="G915">
            <v>3.17</v>
          </cell>
          <cell r="M915">
            <v>3.69</v>
          </cell>
          <cell r="O915">
            <v>3.7</v>
          </cell>
        </row>
        <row r="916">
          <cell r="A916" t="str">
            <v>3 S 08 001 00</v>
          </cell>
          <cell r="B916" t="str">
            <v>Reconformação da plataforma</v>
          </cell>
          <cell r="E916" t="str">
            <v>ha</v>
          </cell>
          <cell r="G916">
            <v>105.07</v>
          </cell>
          <cell r="M916">
            <v>110.09</v>
          </cell>
          <cell r="O916">
            <v>120.63</v>
          </cell>
        </row>
        <row r="917">
          <cell r="A917" t="str">
            <v>3 S 08 100 00</v>
          </cell>
          <cell r="B917" t="str">
            <v>Tapa buraco</v>
          </cell>
          <cell r="E917" t="str">
            <v>m3</v>
          </cell>
          <cell r="G917">
            <v>92.24</v>
          </cell>
          <cell r="M917">
            <v>110.38</v>
          </cell>
          <cell r="O917">
            <v>110.38</v>
          </cell>
        </row>
        <row r="918">
          <cell r="A918" t="str">
            <v>3 S 08 101 01</v>
          </cell>
          <cell r="B918" t="str">
            <v>Remendo profundo com demolição manual</v>
          </cell>
          <cell r="E918" t="str">
            <v>m3</v>
          </cell>
          <cell r="G918">
            <v>109.06</v>
          </cell>
          <cell r="M918">
            <v>129.85</v>
          </cell>
          <cell r="O918">
            <v>129.85</v>
          </cell>
        </row>
        <row r="919">
          <cell r="A919" t="str">
            <v>3 S 08 101 02</v>
          </cell>
          <cell r="B919" t="str">
            <v>Remendo profundo com demolição mecanizada</v>
          </cell>
          <cell r="E919" t="str">
            <v>m3</v>
          </cell>
          <cell r="G919">
            <v>80</v>
          </cell>
          <cell r="M919">
            <v>94.79</v>
          </cell>
          <cell r="O919">
            <v>94.79</v>
          </cell>
        </row>
        <row r="920">
          <cell r="A920" t="str">
            <v>3 S 08 102 00</v>
          </cell>
          <cell r="B920" t="str">
            <v>Limpeza ench. juntas pav. concr. a quente (consv)</v>
          </cell>
          <cell r="E920" t="str">
            <v>m</v>
          </cell>
          <cell r="G920">
            <v>1.32</v>
          </cell>
          <cell r="M920">
            <v>1.53</v>
          </cell>
          <cell r="O920">
            <v>1.54</v>
          </cell>
        </row>
        <row r="921">
          <cell r="A921" t="str">
            <v>3 S 08 102 01</v>
          </cell>
          <cell r="B921" t="str">
            <v>Limpeza ench. juntas pav. concr. a frio (consv)</v>
          </cell>
          <cell r="E921" t="str">
            <v>m</v>
          </cell>
          <cell r="G921">
            <v>1.06</v>
          </cell>
          <cell r="M921">
            <v>1.23</v>
          </cell>
          <cell r="O921">
            <v>1.23</v>
          </cell>
        </row>
        <row r="922">
          <cell r="A922" t="str">
            <v>3 S 08 103 00</v>
          </cell>
          <cell r="B922" t="str">
            <v>Selagem de trinca</v>
          </cell>
          <cell r="E922" t="str">
            <v>l</v>
          </cell>
          <cell r="G922">
            <v>0.82</v>
          </cell>
          <cell r="M922">
            <v>0.96</v>
          </cell>
          <cell r="O922">
            <v>0.96</v>
          </cell>
        </row>
        <row r="923">
          <cell r="A923" t="str">
            <v>3 S 08 104 01</v>
          </cell>
          <cell r="B923" t="str">
            <v>Combate à exsudação com areia</v>
          </cell>
          <cell r="E923" t="str">
            <v>m2</v>
          </cell>
          <cell r="G923">
            <v>0.28999999999999998</v>
          </cell>
          <cell r="M923">
            <v>0.32</v>
          </cell>
          <cell r="O923">
            <v>0.32</v>
          </cell>
        </row>
        <row r="924">
          <cell r="A924" t="str">
            <v>3 S 08 104 02</v>
          </cell>
          <cell r="B924" t="str">
            <v>Combate à exsudação com pedrisco</v>
          </cell>
          <cell r="E924" t="str">
            <v>m2</v>
          </cell>
          <cell r="G924">
            <v>0.34</v>
          </cell>
          <cell r="M924">
            <v>0.39</v>
          </cell>
          <cell r="O924">
            <v>0.39</v>
          </cell>
        </row>
        <row r="925">
          <cell r="A925" t="str">
            <v>3 S 08 109 00</v>
          </cell>
          <cell r="B925" t="str">
            <v>Correção de defeitos com mistura betuminosa</v>
          </cell>
          <cell r="E925" t="str">
            <v>m3</v>
          </cell>
          <cell r="G925">
            <v>61.12</v>
          </cell>
          <cell r="M925">
            <v>69.45</v>
          </cell>
          <cell r="O925">
            <v>69.45</v>
          </cell>
        </row>
        <row r="926">
          <cell r="A926" t="str">
            <v>3 S 08 109 12</v>
          </cell>
          <cell r="B926" t="str">
            <v>Correção de defeitos por fresagem descontínua</v>
          </cell>
          <cell r="E926" t="str">
            <v>m3</v>
          </cell>
          <cell r="G926">
            <v>155.58000000000001</v>
          </cell>
          <cell r="M926">
            <v>152.16</v>
          </cell>
          <cell r="O926">
            <v>152.65</v>
          </cell>
        </row>
        <row r="927">
          <cell r="A927" t="str">
            <v>3 S 08 110 00</v>
          </cell>
          <cell r="B927" t="str">
            <v>Correção de defeitos por penetração</v>
          </cell>
          <cell r="E927" t="str">
            <v>m2</v>
          </cell>
          <cell r="G927">
            <v>6.73</v>
          </cell>
          <cell r="M927">
            <v>7.66</v>
          </cell>
          <cell r="O927">
            <v>7.66</v>
          </cell>
        </row>
        <row r="928">
          <cell r="A928" t="str">
            <v>3 S 08 200 00</v>
          </cell>
          <cell r="B928" t="str">
            <v>Recomp. de guarda corpo</v>
          </cell>
          <cell r="E928" t="str">
            <v>m</v>
          </cell>
          <cell r="G928">
            <v>57.3</v>
          </cell>
          <cell r="M928">
            <v>65.900000000000006</v>
          </cell>
          <cell r="O928">
            <v>67</v>
          </cell>
        </row>
        <row r="929">
          <cell r="A929" t="str">
            <v>3 S 08 200 01</v>
          </cell>
          <cell r="B929" t="str">
            <v>Recomposição de sarjeta em alvenaria de tijolo</v>
          </cell>
          <cell r="E929" t="str">
            <v>m2</v>
          </cell>
          <cell r="G929">
            <v>25.78</v>
          </cell>
          <cell r="M929">
            <v>29.96</v>
          </cell>
          <cell r="O929">
            <v>30.01</v>
          </cell>
        </row>
        <row r="930">
          <cell r="A930" t="str">
            <v>3 S 08 300 01</v>
          </cell>
          <cell r="B930" t="str">
            <v>Limpeza de sarjeta e meio fio</v>
          </cell>
          <cell r="E930" t="str">
            <v>m</v>
          </cell>
          <cell r="G930">
            <v>0.17</v>
          </cell>
          <cell r="M930">
            <v>0.21</v>
          </cell>
          <cell r="O930">
            <v>0.21</v>
          </cell>
        </row>
        <row r="931">
          <cell r="A931" t="str">
            <v>3 S 08 301 01</v>
          </cell>
          <cell r="B931" t="str">
            <v>Limpeza de valeta de corte</v>
          </cell>
          <cell r="E931" t="str">
            <v>m</v>
          </cell>
          <cell r="G931">
            <v>0.26</v>
          </cell>
          <cell r="M931">
            <v>0.32</v>
          </cell>
          <cell r="O931">
            <v>0.32</v>
          </cell>
        </row>
        <row r="932">
          <cell r="A932" t="str">
            <v>3 S 08 301 02</v>
          </cell>
          <cell r="B932" t="str">
            <v>Limpeza de vala de drenagem</v>
          </cell>
          <cell r="E932" t="str">
            <v>m</v>
          </cell>
          <cell r="G932">
            <v>1.06</v>
          </cell>
          <cell r="M932">
            <v>1.28</v>
          </cell>
          <cell r="O932">
            <v>1.28</v>
          </cell>
        </row>
        <row r="933">
          <cell r="A933" t="str">
            <v>3 S 08 301 03</v>
          </cell>
          <cell r="B933" t="str">
            <v>Limpeza de descida d'água</v>
          </cell>
          <cell r="E933" t="str">
            <v>m</v>
          </cell>
          <cell r="G933">
            <v>0.35</v>
          </cell>
          <cell r="M933">
            <v>0.42</v>
          </cell>
          <cell r="O933">
            <v>0.42</v>
          </cell>
        </row>
        <row r="934">
          <cell r="A934" t="str">
            <v>3 S 08 302 01</v>
          </cell>
          <cell r="B934" t="str">
            <v>Limpeza de bueiro</v>
          </cell>
          <cell r="E934" t="str">
            <v>m3</v>
          </cell>
          <cell r="G934">
            <v>5.81</v>
          </cell>
          <cell r="M934">
            <v>6.98</v>
          </cell>
          <cell r="O934">
            <v>6.98</v>
          </cell>
        </row>
        <row r="935">
          <cell r="A935" t="str">
            <v>3 S 08 302 02</v>
          </cell>
          <cell r="B935" t="str">
            <v>Desobstrução de bueiro</v>
          </cell>
          <cell r="E935" t="str">
            <v>m3</v>
          </cell>
          <cell r="G935">
            <v>16.98</v>
          </cell>
          <cell r="M935">
            <v>20.37</v>
          </cell>
          <cell r="O935">
            <v>20.37</v>
          </cell>
        </row>
        <row r="936">
          <cell r="A936" t="str">
            <v>3 S 08 302 03</v>
          </cell>
          <cell r="B936" t="str">
            <v>Assentamento de tubo D=0,60 m</v>
          </cell>
          <cell r="E936" t="str">
            <v>m</v>
          </cell>
          <cell r="G936">
            <v>123.51</v>
          </cell>
          <cell r="M936">
            <v>134.66999999999999</v>
          </cell>
          <cell r="O936">
            <v>138.94</v>
          </cell>
        </row>
        <row r="937">
          <cell r="A937" t="str">
            <v>3 S 08 302 04</v>
          </cell>
          <cell r="B937" t="str">
            <v>Assentamento de tubo D=0,80 m</v>
          </cell>
          <cell r="E937" t="str">
            <v>m</v>
          </cell>
          <cell r="G937">
            <v>186.91</v>
          </cell>
          <cell r="M937">
            <v>203.38</v>
          </cell>
          <cell r="O937">
            <v>210.07</v>
          </cell>
        </row>
        <row r="938">
          <cell r="A938" t="str">
            <v>3 S 08 302 05</v>
          </cell>
          <cell r="B938" t="str">
            <v>Assentamento de tubo D=1,0 m</v>
          </cell>
          <cell r="E938" t="str">
            <v>m</v>
          </cell>
          <cell r="G938">
            <v>275.91000000000003</v>
          </cell>
          <cell r="M938">
            <v>299.38</v>
          </cell>
          <cell r="O938">
            <v>309.63</v>
          </cell>
        </row>
        <row r="939">
          <cell r="A939" t="str">
            <v>3 S 08 302 06</v>
          </cell>
          <cell r="B939" t="str">
            <v>Assentamento de tubo D=1,20 m</v>
          </cell>
          <cell r="E939" t="str">
            <v>m</v>
          </cell>
          <cell r="G939">
            <v>396.82</v>
          </cell>
          <cell r="M939">
            <v>432.17</v>
          </cell>
          <cell r="O939">
            <v>446.58</v>
          </cell>
        </row>
        <row r="940">
          <cell r="A940" t="str">
            <v>3 S 08 400 00</v>
          </cell>
          <cell r="B940" t="str">
            <v>Limpeza de placa de sinalização</v>
          </cell>
          <cell r="E940" t="str">
            <v>m2</v>
          </cell>
          <cell r="G940">
            <v>2.6</v>
          </cell>
          <cell r="M940">
            <v>3.06</v>
          </cell>
          <cell r="O940">
            <v>3.06</v>
          </cell>
        </row>
        <row r="941">
          <cell r="A941" t="str">
            <v>3 S 08 400 01</v>
          </cell>
          <cell r="B941" t="str">
            <v>Recomposição placa de sinalização</v>
          </cell>
          <cell r="E941" t="str">
            <v>m2</v>
          </cell>
          <cell r="G941">
            <v>10.85</v>
          </cell>
          <cell r="M941">
            <v>12.72</v>
          </cell>
          <cell r="O941">
            <v>12.73</v>
          </cell>
        </row>
        <row r="942">
          <cell r="A942" t="str">
            <v>3 S 08 400 02</v>
          </cell>
          <cell r="B942" t="str">
            <v>Substituição de balizador</v>
          </cell>
          <cell r="E942" t="str">
            <v>un</v>
          </cell>
          <cell r="G942">
            <v>13.4</v>
          </cell>
          <cell r="M942">
            <v>15.4</v>
          </cell>
          <cell r="O942">
            <v>15.52</v>
          </cell>
        </row>
        <row r="943">
          <cell r="A943" t="str">
            <v>3 S 08 401 00</v>
          </cell>
          <cell r="B943" t="str">
            <v>Recomposição de defensa metálica</v>
          </cell>
          <cell r="E943" t="str">
            <v>m</v>
          </cell>
          <cell r="G943">
            <v>104.13</v>
          </cell>
          <cell r="M943">
            <v>125.77</v>
          </cell>
          <cell r="O943">
            <v>127.92</v>
          </cell>
        </row>
        <row r="944">
          <cell r="A944" t="str">
            <v>3 S 08 402 00</v>
          </cell>
          <cell r="B944" t="str">
            <v>Caiação</v>
          </cell>
          <cell r="E944" t="str">
            <v>m2</v>
          </cell>
          <cell r="G944">
            <v>0.8</v>
          </cell>
          <cell r="M944">
            <v>0.98</v>
          </cell>
          <cell r="O944">
            <v>0.97</v>
          </cell>
        </row>
        <row r="945">
          <cell r="A945" t="str">
            <v>3 S 08 403 00</v>
          </cell>
          <cell r="B945" t="str">
            <v>Renovação de sinalização horizontal</v>
          </cell>
          <cell r="E945" t="str">
            <v>m2</v>
          </cell>
          <cell r="G945">
            <v>17.86</v>
          </cell>
          <cell r="M945">
            <v>19.66</v>
          </cell>
          <cell r="O945">
            <v>19.87</v>
          </cell>
        </row>
        <row r="946">
          <cell r="A946" t="str">
            <v>3 S 08 404 00</v>
          </cell>
          <cell r="B946" t="str">
            <v>Recomp. tot. cerca c/ mourão de conc. secção quad.</v>
          </cell>
          <cell r="E946" t="str">
            <v>m</v>
          </cell>
          <cell r="G946">
            <v>11.94</v>
          </cell>
          <cell r="M946">
            <v>14.47</v>
          </cell>
          <cell r="O946">
            <v>14.72</v>
          </cell>
        </row>
        <row r="947">
          <cell r="A947" t="str">
            <v>3 S 08 404 01</v>
          </cell>
          <cell r="B947" t="str">
            <v>Recomp. parc. cerca de conc. seção quad. - mourão</v>
          </cell>
          <cell r="E947" t="str">
            <v>m</v>
          </cell>
          <cell r="G947">
            <v>9.98</v>
          </cell>
          <cell r="M947">
            <v>12.39</v>
          </cell>
          <cell r="O947">
            <v>12.62</v>
          </cell>
        </row>
        <row r="948">
          <cell r="A948" t="str">
            <v>3 S 08 404 02</v>
          </cell>
          <cell r="B948" t="str">
            <v>Recomp. parc. cerca c/ mourão de concr.-arame</v>
          </cell>
          <cell r="E948" t="str">
            <v>m</v>
          </cell>
          <cell r="G948">
            <v>2.42</v>
          </cell>
          <cell r="M948">
            <v>2.7</v>
          </cell>
          <cell r="O948">
            <v>2.71</v>
          </cell>
        </row>
        <row r="949">
          <cell r="A949" t="str">
            <v>3 S 08 404 03</v>
          </cell>
          <cell r="B949" t="str">
            <v>Recomp. tot. cerca c/ mourão concr. seção triang.</v>
          </cell>
          <cell r="E949" t="str">
            <v>m</v>
          </cell>
          <cell r="G949">
            <v>10.06</v>
          </cell>
          <cell r="M949">
            <v>11.95</v>
          </cell>
          <cell r="O949">
            <v>12.13</v>
          </cell>
        </row>
        <row r="950">
          <cell r="A950" t="str">
            <v>3 S 08 404 04</v>
          </cell>
          <cell r="B950" t="str">
            <v>Recomp. parc. cerca c/ mourão concr. seção triang.</v>
          </cell>
          <cell r="E950" t="str">
            <v>m</v>
          </cell>
          <cell r="G950">
            <v>8.44</v>
          </cell>
          <cell r="M950">
            <v>10.15</v>
          </cell>
          <cell r="O950">
            <v>10.34</v>
          </cell>
        </row>
        <row r="951">
          <cell r="A951" t="str">
            <v>3 S 08 414 00</v>
          </cell>
          <cell r="B951" t="str">
            <v>Recomposição total de cerca com mourão de madeira</v>
          </cell>
          <cell r="E951" t="str">
            <v>m</v>
          </cell>
          <cell r="G951">
            <v>4.66</v>
          </cell>
          <cell r="M951">
            <v>6.83</v>
          </cell>
          <cell r="O951">
            <v>6.84</v>
          </cell>
        </row>
        <row r="952">
          <cell r="A952" t="str">
            <v>3 S 08 414 01</v>
          </cell>
          <cell r="B952" t="str">
            <v>Recomposição parcial cerca de madeira - mourão</v>
          </cell>
          <cell r="E952" t="str">
            <v>m</v>
          </cell>
          <cell r="G952">
            <v>3.53</v>
          </cell>
          <cell r="M952">
            <v>5.62</v>
          </cell>
          <cell r="O952">
            <v>5.64</v>
          </cell>
        </row>
        <row r="953">
          <cell r="A953" t="str">
            <v>3 S 08 414 02</v>
          </cell>
          <cell r="B953" t="str">
            <v>Recomp. parcial cerca c/ mourão de madeira - arame</v>
          </cell>
          <cell r="E953" t="str">
            <v>m</v>
          </cell>
          <cell r="G953">
            <v>1.9</v>
          </cell>
          <cell r="M953">
            <v>2.0699999999999998</v>
          </cell>
          <cell r="O953">
            <v>2.0699999999999998</v>
          </cell>
        </row>
        <row r="954">
          <cell r="A954" t="str">
            <v>3 S 08 500 00</v>
          </cell>
          <cell r="B954" t="str">
            <v>Recomposição manual de aterro</v>
          </cell>
          <cell r="E954" t="str">
            <v>m3</v>
          </cell>
          <cell r="G954">
            <v>45.61</v>
          </cell>
          <cell r="M954">
            <v>51.9</v>
          </cell>
          <cell r="O954">
            <v>52</v>
          </cell>
        </row>
        <row r="955">
          <cell r="A955" t="str">
            <v>3 S 08 501 00</v>
          </cell>
          <cell r="B955" t="str">
            <v>Recomposição mecanizada de aterro</v>
          </cell>
          <cell r="E955" t="str">
            <v>m3</v>
          </cell>
          <cell r="G955">
            <v>14.25</v>
          </cell>
          <cell r="M955">
            <v>14.94</v>
          </cell>
          <cell r="O955">
            <v>15.04</v>
          </cell>
        </row>
        <row r="956">
          <cell r="A956" t="str">
            <v>3 S 08 510 00</v>
          </cell>
          <cell r="B956" t="str">
            <v>Remoção manual de barreira em solo</v>
          </cell>
          <cell r="E956" t="str">
            <v>m3</v>
          </cell>
          <cell r="G956">
            <v>11.4</v>
          </cell>
          <cell r="M956">
            <v>13</v>
          </cell>
          <cell r="O956">
            <v>13</v>
          </cell>
        </row>
        <row r="957">
          <cell r="A957" t="str">
            <v>3 S 08 510 01</v>
          </cell>
          <cell r="B957" t="str">
            <v>Remoção manual de barreira em rocha</v>
          </cell>
          <cell r="E957" t="str">
            <v>m3</v>
          </cell>
          <cell r="G957">
            <v>14.25</v>
          </cell>
          <cell r="M957">
            <v>16.260000000000002</v>
          </cell>
          <cell r="O957">
            <v>16.260000000000002</v>
          </cell>
        </row>
        <row r="958">
          <cell r="A958" t="str">
            <v>3 S 08 511 00</v>
          </cell>
          <cell r="B958" t="str">
            <v>Remoção mecanizada de barreira - solo</v>
          </cell>
          <cell r="E958" t="str">
            <v>m3</v>
          </cell>
          <cell r="G958">
            <v>2.9</v>
          </cell>
          <cell r="M958">
            <v>3.16</v>
          </cell>
          <cell r="O958">
            <v>3.23</v>
          </cell>
        </row>
        <row r="959">
          <cell r="A959" t="str">
            <v>3 S 08 512 00</v>
          </cell>
          <cell r="B959" t="str">
            <v>Remoção mecanizada de barreira - rocha</v>
          </cell>
          <cell r="E959" t="str">
            <v>m3</v>
          </cell>
          <cell r="G959">
            <v>4.45</v>
          </cell>
          <cell r="M959">
            <v>4.84</v>
          </cell>
          <cell r="O959">
            <v>4.95</v>
          </cell>
        </row>
        <row r="960">
          <cell r="A960" t="str">
            <v>3 S 08 513 00</v>
          </cell>
          <cell r="B960" t="str">
            <v>Remoção de matacões</v>
          </cell>
          <cell r="E960" t="str">
            <v>m3</v>
          </cell>
          <cell r="G960">
            <v>37</v>
          </cell>
          <cell r="M960">
            <v>42.05</v>
          </cell>
          <cell r="O960">
            <v>43.7</v>
          </cell>
        </row>
        <row r="961">
          <cell r="A961" t="str">
            <v>3 S 08 900 00</v>
          </cell>
          <cell r="B961" t="str">
            <v>Roçada manual</v>
          </cell>
          <cell r="E961" t="str">
            <v>ha</v>
          </cell>
          <cell r="G961">
            <v>484.84</v>
          </cell>
          <cell r="M961">
            <v>581.79999999999995</v>
          </cell>
          <cell r="O961">
            <v>581.79999999999995</v>
          </cell>
        </row>
        <row r="962">
          <cell r="A962" t="str">
            <v>3 S 08 900 01</v>
          </cell>
          <cell r="B962" t="str">
            <v>Roçada de capim colonião</v>
          </cell>
          <cell r="E962" t="str">
            <v>ha</v>
          </cell>
          <cell r="G962">
            <v>1163.6300000000001</v>
          </cell>
          <cell r="M962">
            <v>1396.33</v>
          </cell>
          <cell r="O962">
            <v>1396.33</v>
          </cell>
        </row>
        <row r="963">
          <cell r="A963" t="str">
            <v>3 S 08 901 00</v>
          </cell>
          <cell r="B963" t="str">
            <v>Roçada mecanizada</v>
          </cell>
          <cell r="E963" t="str">
            <v>ha</v>
          </cell>
          <cell r="G963">
            <v>169.16</v>
          </cell>
          <cell r="M963">
            <v>189.77</v>
          </cell>
          <cell r="O963">
            <v>189.77</v>
          </cell>
        </row>
        <row r="964">
          <cell r="A964" t="str">
            <v>3 S 08 901 01</v>
          </cell>
          <cell r="B964" t="str">
            <v>Corte e limpeza de áreas gramadas</v>
          </cell>
          <cell r="E964" t="str">
            <v>m2</v>
          </cell>
          <cell r="G964">
            <v>0.05</v>
          </cell>
          <cell r="M964">
            <v>0.06</v>
          </cell>
          <cell r="O964">
            <v>0.06</v>
          </cell>
        </row>
        <row r="965">
          <cell r="A965" t="str">
            <v>3 S 08 910 00</v>
          </cell>
          <cell r="B965" t="str">
            <v>Capina manual</v>
          </cell>
          <cell r="E965" t="str">
            <v>m2</v>
          </cell>
          <cell r="G965">
            <v>0.19</v>
          </cell>
          <cell r="M965">
            <v>0.23</v>
          </cell>
          <cell r="O965">
            <v>0.23</v>
          </cell>
        </row>
        <row r="966">
          <cell r="A966" t="str">
            <v>3 S 09 001 00</v>
          </cell>
          <cell r="B966" t="str">
            <v>Transporte local c/ basc. 5m3 em rodov. não pav.</v>
          </cell>
          <cell r="E966" t="str">
            <v>tkm</v>
          </cell>
          <cell r="G966">
            <v>0.49</v>
          </cell>
          <cell r="M966">
            <v>0.54</v>
          </cell>
          <cell r="O966">
            <v>0.54</v>
          </cell>
        </row>
        <row r="967">
          <cell r="A967" t="str">
            <v>3 S 09 001 06</v>
          </cell>
          <cell r="B967" t="str">
            <v>Transporte local c/ basc. 10m3 em rodov. não pav.</v>
          </cell>
          <cell r="E967" t="str">
            <v>tkm</v>
          </cell>
          <cell r="G967">
            <v>0.49</v>
          </cell>
          <cell r="M967">
            <v>0.54</v>
          </cell>
          <cell r="O967">
            <v>0.55000000000000004</v>
          </cell>
        </row>
        <row r="968">
          <cell r="A968" t="str">
            <v>3 S 09 001 41</v>
          </cell>
          <cell r="B968" t="str">
            <v>Transp. local c/ carroceria 4t em rodov. não pav.</v>
          </cell>
          <cell r="E968" t="str">
            <v>tkm</v>
          </cell>
          <cell r="G968">
            <v>0.68</v>
          </cell>
          <cell r="M968">
            <v>0.77</v>
          </cell>
          <cell r="O968">
            <v>0.78</v>
          </cell>
        </row>
        <row r="969">
          <cell r="A969" t="str">
            <v>3 S 09 001 90</v>
          </cell>
          <cell r="B969" t="str">
            <v>Transporte comercial c/ carroc. rodov. não pav.</v>
          </cell>
          <cell r="E969" t="str">
            <v>tkm</v>
          </cell>
          <cell r="G969">
            <v>0.32</v>
          </cell>
          <cell r="M969">
            <v>0.35</v>
          </cell>
          <cell r="O969">
            <v>0.36</v>
          </cell>
        </row>
        <row r="970">
          <cell r="A970" t="str">
            <v>3 S 09 002 00</v>
          </cell>
          <cell r="B970" t="str">
            <v>Transporte local basc. 5m3 em rodov. pav.</v>
          </cell>
          <cell r="E970" t="str">
            <v>tkm</v>
          </cell>
          <cell r="G970">
            <v>0.39</v>
          </cell>
          <cell r="M970">
            <v>0.43</v>
          </cell>
          <cell r="O970">
            <v>0.43</v>
          </cell>
        </row>
        <row r="971">
          <cell r="A971" t="str">
            <v>3 S 09 002 03</v>
          </cell>
          <cell r="B971" t="str">
            <v>Transporte local de material para remendos</v>
          </cell>
          <cell r="E971" t="str">
            <v>tkm</v>
          </cell>
          <cell r="G971">
            <v>0.56000000000000005</v>
          </cell>
          <cell r="M971">
            <v>0.64</v>
          </cell>
          <cell r="O971">
            <v>0.64</v>
          </cell>
        </row>
        <row r="972">
          <cell r="A972" t="str">
            <v>3 S 09 002 06</v>
          </cell>
          <cell r="B972" t="str">
            <v>Transporte local c/ basc. 10m3 em rodov. pav.</v>
          </cell>
          <cell r="E972" t="str">
            <v>tkm</v>
          </cell>
          <cell r="G972">
            <v>0.36</v>
          </cell>
          <cell r="M972">
            <v>0.4</v>
          </cell>
          <cell r="O972">
            <v>0.41</v>
          </cell>
        </row>
        <row r="973">
          <cell r="A973" t="str">
            <v>3 S 09 002 41</v>
          </cell>
          <cell r="B973" t="str">
            <v>Transp. local c/ carroceria 4t em rodov. pav.</v>
          </cell>
          <cell r="E973" t="str">
            <v>tkm</v>
          </cell>
          <cell r="G973">
            <v>0.53</v>
          </cell>
          <cell r="M973">
            <v>0.6</v>
          </cell>
          <cell r="O973">
            <v>0.6</v>
          </cell>
        </row>
        <row r="974">
          <cell r="A974" t="str">
            <v>3 S 09 002 90</v>
          </cell>
          <cell r="B974" t="str">
            <v>Transporte comercial c/ carroceria rodov. pav.</v>
          </cell>
          <cell r="E974" t="str">
            <v>tkm</v>
          </cell>
          <cell r="G974">
            <v>0.21</v>
          </cell>
          <cell r="M974">
            <v>0.23</v>
          </cell>
          <cell r="O974">
            <v>0.24</v>
          </cell>
        </row>
        <row r="975">
          <cell r="A975" t="str">
            <v>3 S 09 102 00</v>
          </cell>
          <cell r="B975" t="str">
            <v>Transporte local material betuminoso</v>
          </cell>
          <cell r="E975" t="str">
            <v>tkm</v>
          </cell>
          <cell r="G975">
            <v>0.91</v>
          </cell>
          <cell r="M975">
            <v>1.03</v>
          </cell>
          <cell r="O975">
            <v>1.03</v>
          </cell>
        </row>
        <row r="976">
          <cell r="A976" t="str">
            <v>3 S 09 201 70</v>
          </cell>
          <cell r="B976" t="str">
            <v>Transp. local água c/ cam. tanque rodov. não pav.</v>
          </cell>
          <cell r="E976" t="str">
            <v>tkm</v>
          </cell>
          <cell r="G976">
            <v>0.95</v>
          </cell>
          <cell r="M976">
            <v>1.07</v>
          </cell>
          <cell r="O976">
            <v>1.07</v>
          </cell>
        </row>
        <row r="977">
          <cell r="A977" t="str">
            <v>3 S 09 202 70</v>
          </cell>
          <cell r="B977" t="str">
            <v>Transp. local água c/ cam. tanque em rodov. pav.</v>
          </cell>
          <cell r="E977" t="str">
            <v>tkm</v>
          </cell>
          <cell r="G977">
            <v>0.74</v>
          </cell>
          <cell r="M977">
            <v>0.84</v>
          </cell>
          <cell r="O977">
            <v>0.84</v>
          </cell>
        </row>
        <row r="978">
          <cell r="B978" t="str">
            <v>Sinalização</v>
          </cell>
        </row>
        <row r="979">
          <cell r="A979" t="str">
            <v>4 S 03 300 01</v>
          </cell>
          <cell r="B979" t="str">
            <v>Confecção e lanç. de concreto magro em betoneira</v>
          </cell>
          <cell r="E979" t="str">
            <v>m3</v>
          </cell>
          <cell r="G979">
            <v>161.72999999999999</v>
          </cell>
          <cell r="M979">
            <v>179.41</v>
          </cell>
          <cell r="O979">
            <v>182.92</v>
          </cell>
        </row>
        <row r="980">
          <cell r="A980" t="str">
            <v>4 S 03 323 01</v>
          </cell>
          <cell r="B980" t="str">
            <v>Conc.estr.fck=22 MPa contr.raz.uso ger.conf.e lanç</v>
          </cell>
          <cell r="E980" t="str">
            <v>m3</v>
          </cell>
          <cell r="G980">
            <v>260.76</v>
          </cell>
          <cell r="M980">
            <v>284.55</v>
          </cell>
          <cell r="O980">
            <v>291.39</v>
          </cell>
        </row>
        <row r="981">
          <cell r="A981" t="str">
            <v>4 S 03 353 00</v>
          </cell>
          <cell r="B981" t="str">
            <v>Fornecimento, preparo colocação aço CA-50</v>
          </cell>
          <cell r="E981" t="str">
            <v>kg</v>
          </cell>
          <cell r="G981">
            <v>4.0999999999999996</v>
          </cell>
          <cell r="M981">
            <v>4.59</v>
          </cell>
          <cell r="O981">
            <v>4.8</v>
          </cell>
        </row>
        <row r="982">
          <cell r="A982" t="str">
            <v>4 S 03 370 00</v>
          </cell>
          <cell r="B982" t="str">
            <v>Forma comum de madeira</v>
          </cell>
          <cell r="E982" t="str">
            <v>m2</v>
          </cell>
          <cell r="G982">
            <v>27.81</v>
          </cell>
          <cell r="M982">
            <v>30.76</v>
          </cell>
          <cell r="O982">
            <v>30.84</v>
          </cell>
        </row>
        <row r="983">
          <cell r="A983" t="str">
            <v>4 S 06 000 01</v>
          </cell>
          <cell r="B983" t="str">
            <v>Defensa maleável simples (forn./ impl.)</v>
          </cell>
          <cell r="E983" t="str">
            <v>m</v>
          </cell>
          <cell r="G983">
            <v>149.19999999999999</v>
          </cell>
          <cell r="M983">
            <v>179.88</v>
          </cell>
          <cell r="O983">
            <v>183.82</v>
          </cell>
        </row>
        <row r="984">
          <cell r="A984" t="str">
            <v>4 S 06 000 02</v>
          </cell>
          <cell r="B984" t="str">
            <v>Ancoragem de defensa maleável simples (forn/ impl)</v>
          </cell>
          <cell r="E984" t="str">
            <v>m</v>
          </cell>
          <cell r="G984">
            <v>164.22</v>
          </cell>
          <cell r="M984">
            <v>197.45</v>
          </cell>
          <cell r="O984">
            <v>201.4</v>
          </cell>
        </row>
        <row r="985">
          <cell r="A985" t="str">
            <v>4 S 06 000 11</v>
          </cell>
          <cell r="B985" t="str">
            <v>Defensa maleável dupla (forn./ impl.)</v>
          </cell>
          <cell r="E985" t="str">
            <v>m</v>
          </cell>
          <cell r="G985">
            <v>186.7</v>
          </cell>
          <cell r="M985">
            <v>223.83</v>
          </cell>
          <cell r="O985">
            <v>228.84</v>
          </cell>
        </row>
        <row r="986">
          <cell r="A986" t="str">
            <v>4 S 06 000 12</v>
          </cell>
          <cell r="B986" t="str">
            <v>Ancoragem de defensa maleável dupla (forn./ impl.)</v>
          </cell>
          <cell r="E986" t="str">
            <v>m</v>
          </cell>
          <cell r="G986">
            <v>204.49</v>
          </cell>
          <cell r="M986">
            <v>244.64</v>
          </cell>
          <cell r="O986">
            <v>249.65</v>
          </cell>
        </row>
        <row r="987">
          <cell r="A987" t="str">
            <v>4 S 06 010 01</v>
          </cell>
          <cell r="B987" t="str">
            <v>Defensa semi-maleável simples (forn./ impl.)</v>
          </cell>
          <cell r="E987" t="str">
            <v>m</v>
          </cell>
          <cell r="G987">
            <v>103.56</v>
          </cell>
          <cell r="M987">
            <v>125.09</v>
          </cell>
          <cell r="O987">
            <v>127.24</v>
          </cell>
        </row>
        <row r="988">
          <cell r="A988" t="str">
            <v>4 S 06 010 02</v>
          </cell>
          <cell r="B988" t="str">
            <v>Ancoragem defensa semi-maleável simples (forn/imp)</v>
          </cell>
          <cell r="E988" t="str">
            <v>m</v>
          </cell>
          <cell r="G988">
            <v>114.43</v>
          </cell>
          <cell r="M988">
            <v>137.81</v>
          </cell>
          <cell r="O988">
            <v>139.97</v>
          </cell>
        </row>
        <row r="989">
          <cell r="A989" t="str">
            <v>4 S 06 010 11</v>
          </cell>
          <cell r="B989" t="str">
            <v>Defensa semi-maleável dupla (forn./ impl.)</v>
          </cell>
          <cell r="E989" t="str">
            <v>m</v>
          </cell>
          <cell r="G989">
            <v>176.82</v>
          </cell>
          <cell r="M989">
            <v>213.25</v>
          </cell>
          <cell r="O989">
            <v>217.45</v>
          </cell>
        </row>
        <row r="990">
          <cell r="A990" t="str">
            <v>4 S 06 010 12</v>
          </cell>
          <cell r="B990" t="str">
            <v>Ancoragem defensa semi-maleável dupla (forn/ impl)</v>
          </cell>
          <cell r="E990" t="str">
            <v>m</v>
          </cell>
          <cell r="G990">
            <v>194.2</v>
          </cell>
          <cell r="M990">
            <v>233.57</v>
          </cell>
          <cell r="O990">
            <v>237.78</v>
          </cell>
        </row>
        <row r="991">
          <cell r="A991" t="str">
            <v>4 S 06 030 11</v>
          </cell>
          <cell r="B991" t="str">
            <v>Barreira de segurança dupla DNER PRO 176/86</v>
          </cell>
          <cell r="E991" t="str">
            <v>m</v>
          </cell>
          <cell r="G991">
            <v>180.32</v>
          </cell>
          <cell r="M991">
            <v>197.95</v>
          </cell>
          <cell r="O991">
            <v>201.42</v>
          </cell>
        </row>
        <row r="992">
          <cell r="A992" t="str">
            <v>4 S 06 100 11</v>
          </cell>
          <cell r="B992" t="str">
            <v>Pintura de faixa - tinta durabilidade - 1 ano</v>
          </cell>
          <cell r="E992" t="str">
            <v>m2</v>
          </cell>
          <cell r="G992">
            <v>6.47</v>
          </cell>
          <cell r="M992">
            <v>6.69</v>
          </cell>
          <cell r="O992">
            <v>6.87</v>
          </cell>
        </row>
        <row r="993">
          <cell r="A993" t="str">
            <v>4 S 06 100 12</v>
          </cell>
          <cell r="B993" t="str">
            <v>Pint. setas e zebrado - tinta durabilidade - 1 ano</v>
          </cell>
          <cell r="E993" t="str">
            <v>m2</v>
          </cell>
          <cell r="G993">
            <v>9.74</v>
          </cell>
          <cell r="M993">
            <v>10.44</v>
          </cell>
          <cell r="O993">
            <v>10.66</v>
          </cell>
        </row>
        <row r="994">
          <cell r="A994" t="str">
            <v>4 S 06 100 21</v>
          </cell>
          <cell r="B994" t="str">
            <v>Pintura faixa - tinta durabilidade - 2 anos</v>
          </cell>
          <cell r="E994" t="str">
            <v>m2</v>
          </cell>
          <cell r="G994">
            <v>9.5</v>
          </cell>
          <cell r="M994">
            <v>9.74</v>
          </cell>
          <cell r="O994">
            <v>9.9499999999999993</v>
          </cell>
        </row>
        <row r="995">
          <cell r="A995" t="str">
            <v>4 S 06 100 22</v>
          </cell>
          <cell r="B995" t="str">
            <v>Pintura setas e zebrado - 2 anos</v>
          </cell>
          <cell r="E995" t="str">
            <v>m2</v>
          </cell>
          <cell r="G995">
            <v>12.61</v>
          </cell>
          <cell r="M995">
            <v>13.31</v>
          </cell>
          <cell r="O995">
            <v>13.56</v>
          </cell>
        </row>
        <row r="996">
          <cell r="A996" t="str">
            <v>4 S 06 110 01</v>
          </cell>
          <cell r="B996" t="str">
            <v>Pintura faixa c/termoplástico-3 anos (p/ aspersão)</v>
          </cell>
          <cell r="E996" t="str">
            <v>m2</v>
          </cell>
          <cell r="G996">
            <v>22.73</v>
          </cell>
          <cell r="M996">
            <v>27.63</v>
          </cell>
          <cell r="O996">
            <v>27.8</v>
          </cell>
        </row>
        <row r="997">
          <cell r="A997" t="str">
            <v>4 S 06 110 02</v>
          </cell>
          <cell r="B997" t="str">
            <v>Pintura setas e zebrado term.-3 anos (p/ aspersão)</v>
          </cell>
          <cell r="E997" t="str">
            <v>m2</v>
          </cell>
          <cell r="G997">
            <v>28.38</v>
          </cell>
          <cell r="M997">
            <v>34.22</v>
          </cell>
          <cell r="O997">
            <v>34.42</v>
          </cell>
        </row>
        <row r="998">
          <cell r="A998" t="str">
            <v>4 S 06 110 03</v>
          </cell>
          <cell r="B998" t="str">
            <v>Pintura setas e zebrado term.-5 anos (p/ extrusão)</v>
          </cell>
          <cell r="E998" t="str">
            <v>m2</v>
          </cell>
          <cell r="G998">
            <v>32.29</v>
          </cell>
          <cell r="M998">
            <v>38.83</v>
          </cell>
          <cell r="O998">
            <v>39.03</v>
          </cell>
        </row>
        <row r="999">
          <cell r="A999" t="str">
            <v>4 S 06 120 01</v>
          </cell>
          <cell r="B999" t="str">
            <v>Forn. e colocação de tacha reflet. monodirecional</v>
          </cell>
          <cell r="E999" t="str">
            <v>und</v>
          </cell>
          <cell r="G999">
            <v>8.09</v>
          </cell>
          <cell r="M999">
            <v>8.3000000000000007</v>
          </cell>
          <cell r="O999">
            <v>8.3000000000000007</v>
          </cell>
        </row>
        <row r="1000">
          <cell r="A1000" t="str">
            <v>4 S 06 120 11</v>
          </cell>
          <cell r="B1000" t="str">
            <v>Forn. e colocação de tachão reflet. monodirecional</v>
          </cell>
          <cell r="E1000" t="str">
            <v>und</v>
          </cell>
          <cell r="G1000">
            <v>22.75</v>
          </cell>
          <cell r="M1000">
            <v>23.2</v>
          </cell>
          <cell r="O1000">
            <v>23.2</v>
          </cell>
        </row>
        <row r="1001">
          <cell r="A1001" t="str">
            <v>4 S 06 121 01</v>
          </cell>
          <cell r="B1001" t="str">
            <v>Forn. e colocação de tacha reflet. bidirecional</v>
          </cell>
          <cell r="E1001" t="str">
            <v>und</v>
          </cell>
          <cell r="G1001">
            <v>8.76</v>
          </cell>
          <cell r="M1001">
            <v>8.9600000000000009</v>
          </cell>
          <cell r="O1001">
            <v>8.9600000000000009</v>
          </cell>
        </row>
        <row r="1002">
          <cell r="A1002" t="str">
            <v>4 S 06 121 11</v>
          </cell>
          <cell r="B1002" t="str">
            <v>Forn. e colocação de tachão reflet. bidirecional</v>
          </cell>
          <cell r="E1002" t="str">
            <v>und</v>
          </cell>
          <cell r="G1002">
            <v>24.07</v>
          </cell>
          <cell r="M1002">
            <v>24.52</v>
          </cell>
          <cell r="O1002">
            <v>24.53</v>
          </cell>
        </row>
        <row r="1003">
          <cell r="A1003" t="str">
            <v>4 S 06 200 01</v>
          </cell>
          <cell r="B1003" t="str">
            <v>Forn. e implantação placa sinaliz. semi-refletiva</v>
          </cell>
          <cell r="E1003" t="str">
            <v>m2</v>
          </cell>
          <cell r="G1003">
            <v>179.37</v>
          </cell>
          <cell r="M1003">
            <v>186.49</v>
          </cell>
          <cell r="O1003">
            <v>186.91</v>
          </cell>
        </row>
        <row r="1004">
          <cell r="A1004" t="str">
            <v>4 S 06 200 02</v>
          </cell>
          <cell r="B1004" t="str">
            <v>Forn. e implantação placa sinaliz. tot.refletiva</v>
          </cell>
          <cell r="E1004" t="str">
            <v>m2</v>
          </cell>
          <cell r="G1004">
            <v>235.42</v>
          </cell>
          <cell r="M1004">
            <v>244.14</v>
          </cell>
          <cell r="O1004">
            <v>246.95</v>
          </cell>
        </row>
        <row r="1005">
          <cell r="A1005" t="str">
            <v>4 S 06 200 91</v>
          </cell>
          <cell r="B1005" t="str">
            <v>Remoção de placa de sinalização</v>
          </cell>
          <cell r="E1005" t="str">
            <v>m2</v>
          </cell>
          <cell r="G1005">
            <v>10.210000000000001</v>
          </cell>
          <cell r="M1005">
            <v>11.74</v>
          </cell>
          <cell r="O1005">
            <v>11.76</v>
          </cell>
        </row>
        <row r="1006">
          <cell r="A1006" t="str">
            <v>4 S 06 200 92</v>
          </cell>
          <cell r="B1006" t="str">
            <v>Recuperação de chapa p/placa de sinalização</v>
          </cell>
          <cell r="E1006" t="str">
            <v>m2</v>
          </cell>
          <cell r="G1006">
            <v>16.34</v>
          </cell>
          <cell r="M1006">
            <v>19.260000000000002</v>
          </cell>
          <cell r="O1006">
            <v>18.73</v>
          </cell>
        </row>
        <row r="1007">
          <cell r="A1007" t="str">
            <v>4 S 06 202 01</v>
          </cell>
          <cell r="B1007" t="str">
            <v>Confecção de placa sinalização semi-refletiva</v>
          </cell>
          <cell r="E1007" t="str">
            <v>m2</v>
          </cell>
          <cell r="G1007">
            <v>143.52000000000001</v>
          </cell>
          <cell r="M1007">
            <v>147.25</v>
          </cell>
          <cell r="O1007">
            <v>147.65</v>
          </cell>
        </row>
        <row r="1008">
          <cell r="A1008" t="str">
            <v>4 S 06 202 11</v>
          </cell>
          <cell r="B1008" t="str">
            <v>Confecção placa sinalização tot.refletiva</v>
          </cell>
          <cell r="E1008" t="str">
            <v>m2</v>
          </cell>
          <cell r="G1008">
            <v>199.57</v>
          </cell>
          <cell r="M1008">
            <v>204.9</v>
          </cell>
          <cell r="O1008">
            <v>207.69</v>
          </cell>
        </row>
        <row r="1009">
          <cell r="A1009" t="str">
            <v>4 S 06 202 21</v>
          </cell>
          <cell r="B1009" t="str">
            <v>Conf.placa sinal.semi-refletiva chapa recuperada</v>
          </cell>
          <cell r="E1009" t="str">
            <v>m2</v>
          </cell>
          <cell r="G1009">
            <v>62.27</v>
          </cell>
          <cell r="M1009">
            <v>67.98</v>
          </cell>
          <cell r="O1009">
            <v>67.849999999999994</v>
          </cell>
        </row>
        <row r="1010">
          <cell r="A1010" t="str">
            <v>4 S 06 202 31</v>
          </cell>
          <cell r="B1010" t="str">
            <v>Conf.placa sinal.tot.refletiva - chapa recuperada</v>
          </cell>
          <cell r="E1010" t="str">
            <v>m2</v>
          </cell>
          <cell r="G1010">
            <v>116.74</v>
          </cell>
          <cell r="M1010">
            <v>123.73</v>
          </cell>
          <cell r="O1010">
            <v>125.99</v>
          </cell>
        </row>
        <row r="1011">
          <cell r="A1011" t="str">
            <v>4 S 06 203 01</v>
          </cell>
          <cell r="B1011" t="str">
            <v>Confecção suporte e travessa p/placa sinaliz.</v>
          </cell>
          <cell r="E1011" t="str">
            <v>und</v>
          </cell>
          <cell r="G1011">
            <v>23.11</v>
          </cell>
          <cell r="M1011">
            <v>24.73</v>
          </cell>
          <cell r="O1011">
            <v>24.73</v>
          </cell>
        </row>
        <row r="1012">
          <cell r="A1012" t="str">
            <v>4 S 06 230 01</v>
          </cell>
          <cell r="B1012" t="str">
            <v>Forn. e implantação de balizador de concreto</v>
          </cell>
          <cell r="E1012" t="str">
            <v>und</v>
          </cell>
          <cell r="G1012">
            <v>15.37</v>
          </cell>
          <cell r="M1012">
            <v>17.28</v>
          </cell>
          <cell r="O1012">
            <v>17.399999999999999</v>
          </cell>
        </row>
        <row r="1013">
          <cell r="A1013" t="str">
            <v>4 S 09 002 00</v>
          </cell>
          <cell r="B1013" t="str">
            <v>Transporte local c/ basc. 5 m3 rodov. pav.</v>
          </cell>
          <cell r="E1013" t="str">
            <v>tkm</v>
          </cell>
          <cell r="G1013">
            <v>0.39</v>
          </cell>
          <cell r="M1013">
            <v>0.43</v>
          </cell>
          <cell r="O1013">
            <v>0.43</v>
          </cell>
        </row>
        <row r="1014">
          <cell r="A1014" t="str">
            <v>4 S 09 002 41</v>
          </cell>
          <cell r="B1014" t="str">
            <v>Transporte local c/ carroceria 4t rodov. pav.</v>
          </cell>
          <cell r="E1014" t="str">
            <v>tkm</v>
          </cell>
          <cell r="G1014">
            <v>0.53</v>
          </cell>
          <cell r="M1014">
            <v>0.6</v>
          </cell>
          <cell r="O1014">
            <v>0.6</v>
          </cell>
        </row>
        <row r="1015">
          <cell r="A1015" t="str">
            <v>4 S 09 202 70</v>
          </cell>
          <cell r="B1015" t="str">
            <v>Transp. local de água c/ cam. tanque rodov. pav.</v>
          </cell>
          <cell r="E1015" t="str">
            <v>tkm</v>
          </cell>
          <cell r="G1015">
            <v>0.74</v>
          </cell>
          <cell r="M1015">
            <v>0.84</v>
          </cell>
          <cell r="O1015">
            <v>0.84</v>
          </cell>
        </row>
        <row r="1016">
          <cell r="B1016" t="str">
            <v>Restauração</v>
          </cell>
        </row>
        <row r="1017">
          <cell r="A1017" t="str">
            <v>5 S 01 000 00</v>
          </cell>
          <cell r="B1017" t="str">
            <v>Desm. dest. e limp. áreas c/ arv. diam. até 0,15m</v>
          </cell>
          <cell r="E1017" t="str">
            <v>m2</v>
          </cell>
          <cell r="G1017">
            <v>0.21</v>
          </cell>
          <cell r="M1017">
            <v>0.22</v>
          </cell>
          <cell r="O1017">
            <v>0.24</v>
          </cell>
        </row>
        <row r="1018">
          <cell r="A1018" t="str">
            <v>5 S 01 010 00</v>
          </cell>
          <cell r="B1018" t="str">
            <v>Destocamento de árvores c/ diâm. 0,15 a 030m</v>
          </cell>
          <cell r="E1018" t="str">
            <v>und</v>
          </cell>
          <cell r="G1018">
            <v>18.46</v>
          </cell>
          <cell r="M1018">
            <v>19.72</v>
          </cell>
          <cell r="O1018">
            <v>21.1</v>
          </cell>
        </row>
        <row r="1019">
          <cell r="A1019" t="str">
            <v>5 S 01 011 00</v>
          </cell>
          <cell r="B1019" t="str">
            <v>Destocamento de árvores c/ diâm. &gt; 0,30m</v>
          </cell>
          <cell r="E1019" t="str">
            <v>und</v>
          </cell>
          <cell r="G1019">
            <v>46.15</v>
          </cell>
          <cell r="M1019">
            <v>49.3</v>
          </cell>
          <cell r="O1019">
            <v>52.76</v>
          </cell>
        </row>
        <row r="1020">
          <cell r="A1020" t="str">
            <v>5 S 01 100 01</v>
          </cell>
          <cell r="B1020" t="str">
            <v>Esc. carga transp. mat 1a cat DMT 50m</v>
          </cell>
          <cell r="E1020" t="str">
            <v>m3</v>
          </cell>
          <cell r="G1020">
            <v>1.0900000000000001</v>
          </cell>
          <cell r="M1020">
            <v>1.1599999999999999</v>
          </cell>
          <cell r="O1020">
            <v>1.24</v>
          </cell>
        </row>
        <row r="1021">
          <cell r="A1021" t="str">
            <v>5 S 01 100 09</v>
          </cell>
          <cell r="B1021" t="str">
            <v>Esc. carga tr. mat 1a c. DMT 50 a 200m c/carreg</v>
          </cell>
          <cell r="E1021" t="str">
            <v>m3</v>
          </cell>
          <cell r="G1021">
            <v>3.49</v>
          </cell>
          <cell r="M1021">
            <v>3.81</v>
          </cell>
          <cell r="O1021">
            <v>4</v>
          </cell>
        </row>
        <row r="1022">
          <cell r="A1022" t="str">
            <v>5 S 01 100 10</v>
          </cell>
          <cell r="B1022" t="str">
            <v>Esc. carga tr. mat 1a c. DMT 200 a 400m c/carreg</v>
          </cell>
          <cell r="E1022" t="str">
            <v>m3</v>
          </cell>
          <cell r="G1022">
            <v>3.8</v>
          </cell>
          <cell r="M1022">
            <v>4.1399999999999997</v>
          </cell>
          <cell r="O1022">
            <v>4.33</v>
          </cell>
        </row>
        <row r="1023">
          <cell r="A1023" t="str">
            <v>5 S 01 100 11</v>
          </cell>
          <cell r="B1023" t="str">
            <v>Esc. carga tr. mat 1a c. DMT 400 a 600m c/carreg</v>
          </cell>
          <cell r="E1023" t="str">
            <v>m3</v>
          </cell>
          <cell r="G1023">
            <v>4.03</v>
          </cell>
          <cell r="M1023">
            <v>4.4000000000000004</v>
          </cell>
          <cell r="O1023">
            <v>4.59</v>
          </cell>
        </row>
        <row r="1024">
          <cell r="A1024" t="str">
            <v>5 S 01 100 12</v>
          </cell>
          <cell r="B1024" t="str">
            <v>Esc. carga tr. mat 1a c. DMT 600 a 800m c/carreg</v>
          </cell>
          <cell r="E1024" t="str">
            <v>m3</v>
          </cell>
          <cell r="G1024">
            <v>4.33</v>
          </cell>
          <cell r="M1024">
            <v>4.72</v>
          </cell>
          <cell r="O1024">
            <v>4.92</v>
          </cell>
        </row>
        <row r="1025">
          <cell r="A1025" t="str">
            <v>5 S 01 100 13</v>
          </cell>
          <cell r="B1025" t="str">
            <v>Esc. carga tr. mat 1a c. DMT 800 a 1000m c/carreg</v>
          </cell>
          <cell r="E1025" t="str">
            <v>m3</v>
          </cell>
          <cell r="G1025">
            <v>4.57</v>
          </cell>
          <cell r="M1025">
            <v>4.9800000000000004</v>
          </cell>
          <cell r="O1025">
            <v>5.18</v>
          </cell>
        </row>
        <row r="1026">
          <cell r="A1026" t="str">
            <v>5 S 01 100 14</v>
          </cell>
          <cell r="B1026" t="str">
            <v>Esc. carga tr. mat 1a c. DMT 1000 a 1200m c/carreg</v>
          </cell>
          <cell r="E1026" t="str">
            <v>m3</v>
          </cell>
          <cell r="G1026">
            <v>4.8600000000000003</v>
          </cell>
          <cell r="M1026">
            <v>5.3</v>
          </cell>
          <cell r="O1026">
            <v>5.49</v>
          </cell>
        </row>
        <row r="1027">
          <cell r="A1027" t="str">
            <v>5 S 01 100 15</v>
          </cell>
          <cell r="B1027" t="str">
            <v>Esc. carga tr. mat 1a c. DMT 1200 a 1400m c/carreg</v>
          </cell>
          <cell r="E1027" t="str">
            <v>m3</v>
          </cell>
          <cell r="G1027">
            <v>5.04</v>
          </cell>
          <cell r="M1027">
            <v>5.49</v>
          </cell>
          <cell r="O1027">
            <v>5.69</v>
          </cell>
        </row>
        <row r="1028">
          <cell r="A1028" t="str">
            <v>5 S 01 100 16</v>
          </cell>
          <cell r="B1028" t="str">
            <v>Esc. carga tr. mat 1a c. DMT 1400 a 1600m c/carreg</v>
          </cell>
          <cell r="E1028" t="str">
            <v>m3</v>
          </cell>
          <cell r="G1028">
            <v>5.18</v>
          </cell>
          <cell r="M1028">
            <v>5.64</v>
          </cell>
          <cell r="O1028">
            <v>5.84</v>
          </cell>
        </row>
        <row r="1029">
          <cell r="A1029" t="str">
            <v>5 S 01 100 17</v>
          </cell>
          <cell r="B1029" t="str">
            <v>Esc. carga tr. mat 1a c. DMT 1600 a 1800m c/carreg</v>
          </cell>
          <cell r="E1029" t="str">
            <v>m3</v>
          </cell>
          <cell r="G1029">
            <v>5.41</v>
          </cell>
          <cell r="M1029">
            <v>5.88</v>
          </cell>
          <cell r="O1029">
            <v>6.09</v>
          </cell>
        </row>
        <row r="1030">
          <cell r="A1030" t="str">
            <v>5 S 01 100 18</v>
          </cell>
          <cell r="B1030" t="str">
            <v>Esc. carga tr. mat 1a c. DMT 1800 a 2000m c/carreg</v>
          </cell>
          <cell r="E1030" t="str">
            <v>m3</v>
          </cell>
          <cell r="G1030">
            <v>5.62</v>
          </cell>
          <cell r="M1030">
            <v>6.12</v>
          </cell>
          <cell r="O1030">
            <v>6.33</v>
          </cell>
        </row>
        <row r="1031">
          <cell r="A1031" t="str">
            <v>5 S 01 100 19</v>
          </cell>
          <cell r="B1031" t="str">
            <v>Esc. carga tr. mat 1a c. DMT 2000 a 3000m c/carreg</v>
          </cell>
          <cell r="E1031" t="str">
            <v>m3</v>
          </cell>
          <cell r="G1031">
            <v>6.41</v>
          </cell>
          <cell r="M1031">
            <v>6.98</v>
          </cell>
          <cell r="O1031">
            <v>7.19</v>
          </cell>
        </row>
        <row r="1032">
          <cell r="A1032" t="str">
            <v>5 S 01 100 20</v>
          </cell>
          <cell r="B1032" t="str">
            <v>Esc. carga tr. mat 1a c. DMT 3000 a 5000m c/carreg</v>
          </cell>
          <cell r="E1032" t="str">
            <v>m3</v>
          </cell>
          <cell r="G1032">
            <v>8.51</v>
          </cell>
          <cell r="M1032">
            <v>9.25</v>
          </cell>
          <cell r="O1032">
            <v>9.48</v>
          </cell>
        </row>
        <row r="1033">
          <cell r="A1033" t="str">
            <v>5 S 01 100 22</v>
          </cell>
          <cell r="B1033" t="str">
            <v>Esc. carga transp. mat 1a cat DMT 50 a 200m c/e</v>
          </cell>
          <cell r="E1033" t="str">
            <v>m3</v>
          </cell>
          <cell r="G1033">
            <v>3.73</v>
          </cell>
          <cell r="M1033">
            <v>3.89</v>
          </cell>
          <cell r="O1033">
            <v>3.89</v>
          </cell>
        </row>
        <row r="1034">
          <cell r="A1034" t="str">
            <v>5 S 01 100 23</v>
          </cell>
          <cell r="B1034" t="str">
            <v>Esc. carga transp. mat 1a cat DMT 200 a 400m c/e</v>
          </cell>
          <cell r="E1034" t="str">
            <v>m3</v>
          </cell>
          <cell r="G1034">
            <v>4.08</v>
          </cell>
          <cell r="M1034">
            <v>4.28</v>
          </cell>
          <cell r="O1034">
            <v>4.28</v>
          </cell>
        </row>
        <row r="1035">
          <cell r="A1035" t="str">
            <v>5 S 01 100 24</v>
          </cell>
          <cell r="B1035" t="str">
            <v>Esc. carga transp. mat 1a cat DMT 400 a 600m c/e</v>
          </cell>
          <cell r="E1035" t="str">
            <v>m3</v>
          </cell>
          <cell r="G1035">
            <v>4.3</v>
          </cell>
          <cell r="M1035">
            <v>4.5199999999999996</v>
          </cell>
          <cell r="O1035">
            <v>4.5199999999999996</v>
          </cell>
        </row>
        <row r="1036">
          <cell r="A1036" t="str">
            <v>5 S 01 100 25</v>
          </cell>
          <cell r="B1036" t="str">
            <v>Esc. carga transp. mat 1a cat DMT 600 a 800m c/e</v>
          </cell>
          <cell r="E1036" t="str">
            <v>m3</v>
          </cell>
          <cell r="G1036">
            <v>4.57</v>
          </cell>
          <cell r="M1036">
            <v>4.8099999999999996</v>
          </cell>
          <cell r="O1036">
            <v>4.82</v>
          </cell>
        </row>
        <row r="1037">
          <cell r="A1037" t="str">
            <v>5 S 01 100 26</v>
          </cell>
          <cell r="B1037" t="str">
            <v>Esc. carga transp. mat 1a cat DMT 800 a 1000m c/e</v>
          </cell>
          <cell r="E1037" t="str">
            <v>m3</v>
          </cell>
          <cell r="G1037">
            <v>4.8600000000000003</v>
          </cell>
          <cell r="M1037">
            <v>5.12</v>
          </cell>
          <cell r="O1037">
            <v>5.13</v>
          </cell>
        </row>
        <row r="1038">
          <cell r="A1038" t="str">
            <v>5 S 01 100 27</v>
          </cell>
          <cell r="B1038" t="str">
            <v>Esc. carga transp. mat 1a cat DMT 1000 a 1200m c/e</v>
          </cell>
          <cell r="E1038" t="str">
            <v>m3</v>
          </cell>
          <cell r="G1038">
            <v>5.0999999999999996</v>
          </cell>
          <cell r="M1038">
            <v>5.38</v>
          </cell>
          <cell r="O1038">
            <v>5.39</v>
          </cell>
        </row>
        <row r="1039">
          <cell r="A1039" t="str">
            <v>5 S 01 100 28</v>
          </cell>
          <cell r="B1039" t="str">
            <v>Esc. carga transp. mat 1a cat DMT 1200 a 1400m c/e</v>
          </cell>
          <cell r="E1039" t="str">
            <v>m3</v>
          </cell>
          <cell r="G1039">
            <v>5.29</v>
          </cell>
          <cell r="M1039">
            <v>5.58</v>
          </cell>
          <cell r="O1039">
            <v>5.6</v>
          </cell>
        </row>
        <row r="1040">
          <cell r="A1040" t="str">
            <v>5 S 01 100 29</v>
          </cell>
          <cell r="B1040" t="str">
            <v>Esc. carga transp. mat 1a cat DMT 1400 a 1600m c/e</v>
          </cell>
          <cell r="E1040" t="str">
            <v>m3</v>
          </cell>
          <cell r="G1040">
            <v>5.53</v>
          </cell>
          <cell r="M1040">
            <v>5.85</v>
          </cell>
          <cell r="O1040">
            <v>5.87</v>
          </cell>
        </row>
        <row r="1041">
          <cell r="A1041" t="str">
            <v>5 S 01 100 30</v>
          </cell>
          <cell r="B1041" t="str">
            <v>Esc. carga transp .mat 1a cat DMT 1600 a 1800m c/e</v>
          </cell>
          <cell r="E1041" t="str">
            <v>m3</v>
          </cell>
          <cell r="G1041">
            <v>5.69</v>
          </cell>
          <cell r="M1041">
            <v>6.02</v>
          </cell>
          <cell r="O1041">
            <v>6.04</v>
          </cell>
        </row>
        <row r="1042">
          <cell r="A1042" t="str">
            <v>5 S 01 100 31</v>
          </cell>
          <cell r="B1042" t="str">
            <v>Esc. carga transp. mat 1a cat DMT 1800 a 2000m c/e</v>
          </cell>
          <cell r="E1042" t="str">
            <v>m3</v>
          </cell>
          <cell r="G1042">
            <v>5.88</v>
          </cell>
          <cell r="M1042">
            <v>6.23</v>
          </cell>
          <cell r="O1042">
            <v>6.25</v>
          </cell>
        </row>
        <row r="1043">
          <cell r="A1043" t="str">
            <v>5 S 01 100 32</v>
          </cell>
          <cell r="B1043" t="str">
            <v>Esc. carga transp. mat 1a cat DMT 2000 a 3000m c/e</v>
          </cell>
          <cell r="E1043" t="str">
            <v>m3</v>
          </cell>
          <cell r="G1043">
            <v>6.66</v>
          </cell>
          <cell r="M1043">
            <v>7.07</v>
          </cell>
          <cell r="O1043">
            <v>7.1</v>
          </cell>
        </row>
        <row r="1044">
          <cell r="A1044" t="str">
            <v>5 S 01 100 33</v>
          </cell>
          <cell r="B1044" t="str">
            <v>Esc. carga transp. mat 1a cat DMT 3000 a 5000m c/e</v>
          </cell>
          <cell r="E1044" t="str">
            <v>m3</v>
          </cell>
          <cell r="G1044">
            <v>8.81</v>
          </cell>
          <cell r="M1044">
            <v>9.39</v>
          </cell>
          <cell r="O1044">
            <v>9.44</v>
          </cell>
        </row>
        <row r="1045">
          <cell r="A1045" t="str">
            <v>5 S 01 101 01</v>
          </cell>
          <cell r="B1045" t="str">
            <v>Esc. carga transp. mat 2a cat DMT 50m</v>
          </cell>
          <cell r="E1045" t="str">
            <v>m3</v>
          </cell>
          <cell r="G1045">
            <v>1.89</v>
          </cell>
          <cell r="M1045">
            <v>2.0099999999999998</v>
          </cell>
          <cell r="O1045">
            <v>2.16</v>
          </cell>
        </row>
        <row r="1046">
          <cell r="A1046" t="str">
            <v>5 S 01 101 09</v>
          </cell>
          <cell r="B1046" t="str">
            <v>Esc. carga tr. mat 2a c. DMT 50 a 200m c/carreg</v>
          </cell>
          <cell r="E1046" t="str">
            <v>m3</v>
          </cell>
          <cell r="G1046">
            <v>5.58</v>
          </cell>
          <cell r="M1046">
            <v>6.06</v>
          </cell>
          <cell r="O1046">
            <v>6.39</v>
          </cell>
        </row>
        <row r="1047">
          <cell r="A1047" t="str">
            <v>5 S 01 101 10</v>
          </cell>
          <cell r="B1047" t="str">
            <v>Esc. carga tr. mat 2a c. DMT 200 a 400m c/carreg</v>
          </cell>
          <cell r="E1047" t="str">
            <v>m3</v>
          </cell>
          <cell r="G1047">
            <v>6.03</v>
          </cell>
          <cell r="M1047">
            <v>6.55</v>
          </cell>
          <cell r="O1047">
            <v>6.89</v>
          </cell>
        </row>
        <row r="1048">
          <cell r="A1048" t="str">
            <v>5 S 01 101 11</v>
          </cell>
          <cell r="B1048" t="str">
            <v>Esc. carga tr. mat 2a c. DMT 400 a 600m c/carreg</v>
          </cell>
          <cell r="E1048" t="str">
            <v>m3</v>
          </cell>
          <cell r="G1048">
            <v>6.29</v>
          </cell>
          <cell r="M1048">
            <v>6.84</v>
          </cell>
          <cell r="O1048">
            <v>7.17</v>
          </cell>
        </row>
        <row r="1049">
          <cell r="A1049" t="str">
            <v>5 S 01 101 12</v>
          </cell>
          <cell r="B1049" t="str">
            <v>Esc. carga tr. mat 2a c. DMT 600 a 800m c/carreg</v>
          </cell>
          <cell r="E1049" t="str">
            <v>m3</v>
          </cell>
          <cell r="G1049">
            <v>6.7</v>
          </cell>
          <cell r="M1049">
            <v>7.28</v>
          </cell>
          <cell r="O1049">
            <v>7.62</v>
          </cell>
        </row>
        <row r="1050">
          <cell r="A1050" t="str">
            <v>5 S 01 101 13</v>
          </cell>
          <cell r="B1050" t="str">
            <v>Esc. carga tr. mat 2a c. DMT 800 a 1000m c/carreg</v>
          </cell>
          <cell r="E1050" t="str">
            <v>m3</v>
          </cell>
          <cell r="G1050">
            <v>6.99</v>
          </cell>
          <cell r="M1050">
            <v>7.59</v>
          </cell>
          <cell r="O1050">
            <v>7.93</v>
          </cell>
        </row>
        <row r="1051">
          <cell r="A1051" t="str">
            <v>5 S 01 101 14</v>
          </cell>
          <cell r="B1051" t="str">
            <v>Esc. carga tr. mat 2a c. DMT 1000 a 1200m c/carreg</v>
          </cell>
          <cell r="E1051" t="str">
            <v>m3</v>
          </cell>
          <cell r="G1051">
            <v>7.17</v>
          </cell>
          <cell r="M1051">
            <v>7.78</v>
          </cell>
          <cell r="O1051">
            <v>8.1300000000000008</v>
          </cell>
        </row>
        <row r="1052">
          <cell r="A1052" t="str">
            <v>5 S 01 101 15</v>
          </cell>
          <cell r="B1052" t="str">
            <v>Esc. carga tr. mat 2a c. DMT 1200 a 1400m c/carreg</v>
          </cell>
          <cell r="E1052" t="str">
            <v>m3</v>
          </cell>
          <cell r="G1052">
            <v>7.46</v>
          </cell>
          <cell r="M1052">
            <v>8.1</v>
          </cell>
          <cell r="O1052">
            <v>8.4499999999999993</v>
          </cell>
        </row>
        <row r="1053">
          <cell r="A1053" t="str">
            <v>5 S 01 101 16</v>
          </cell>
          <cell r="B1053" t="str">
            <v>Esc. carga tr. mat 2a c. DMT 1400 a 1600m c/carreg</v>
          </cell>
          <cell r="E1053" t="str">
            <v>m3</v>
          </cell>
          <cell r="G1053">
            <v>7.7</v>
          </cell>
          <cell r="M1053">
            <v>8.36</v>
          </cell>
          <cell r="O1053">
            <v>8.7100000000000009</v>
          </cell>
        </row>
        <row r="1054">
          <cell r="A1054" t="str">
            <v>5 S 01 101 17</v>
          </cell>
          <cell r="B1054" t="str">
            <v>Esc. carga tr. mat 2a c. DMT 1600 a 1800m c/carreg</v>
          </cell>
          <cell r="E1054" t="str">
            <v>m3</v>
          </cell>
          <cell r="G1054">
            <v>7.84</v>
          </cell>
          <cell r="M1054">
            <v>8.51</v>
          </cell>
          <cell r="O1054">
            <v>8.86</v>
          </cell>
        </row>
        <row r="1055">
          <cell r="A1055" t="str">
            <v>5 S 01 101 18</v>
          </cell>
          <cell r="B1055" t="str">
            <v>Esc. carga tr. mat 2a c. DMT 1800 a 2000m c/carreg</v>
          </cell>
          <cell r="E1055" t="str">
            <v>m3</v>
          </cell>
          <cell r="G1055">
            <v>8.19</v>
          </cell>
          <cell r="M1055">
            <v>8.89</v>
          </cell>
          <cell r="O1055">
            <v>9.25</v>
          </cell>
        </row>
        <row r="1056">
          <cell r="A1056" t="str">
            <v>5 S 01 101 19</v>
          </cell>
          <cell r="B1056" t="str">
            <v>Esc. carga tr. mat 2a c. DMT 2000 a 3000m c/carreg</v>
          </cell>
          <cell r="E1056" t="str">
            <v>m3</v>
          </cell>
          <cell r="G1056">
            <v>9.08</v>
          </cell>
          <cell r="M1056">
            <v>9.86</v>
          </cell>
          <cell r="O1056">
            <v>10.220000000000001</v>
          </cell>
        </row>
        <row r="1057">
          <cell r="A1057" t="str">
            <v>5 S 01 101 20</v>
          </cell>
          <cell r="B1057" t="str">
            <v>Esc. carga tr. mat 2a c. DMT 3000 a 5000m c/carreg</v>
          </cell>
          <cell r="E1057" t="str">
            <v>m3</v>
          </cell>
          <cell r="G1057">
            <v>11.46</v>
          </cell>
          <cell r="M1057">
            <v>12.43</v>
          </cell>
          <cell r="O1057">
            <v>12.81</v>
          </cell>
        </row>
        <row r="1058">
          <cell r="A1058" t="str">
            <v>5 S 01 101 22</v>
          </cell>
          <cell r="B1058" t="str">
            <v>Esc. carga transp. mat 2a cat DMT 50 a 200m c/e</v>
          </cell>
          <cell r="E1058" t="str">
            <v>m3</v>
          </cell>
          <cell r="G1058">
            <v>5.24</v>
          </cell>
          <cell r="M1058">
            <v>5.45</v>
          </cell>
          <cell r="O1058">
            <v>5.46</v>
          </cell>
        </row>
        <row r="1059">
          <cell r="A1059" t="str">
            <v>5 S 01 101 23</v>
          </cell>
          <cell r="B1059" t="str">
            <v>Esc. carga transp. mat 2a cat DMT 200 a 400m c/e</v>
          </cell>
          <cell r="E1059" t="str">
            <v>m3</v>
          </cell>
          <cell r="G1059">
            <v>5.58</v>
          </cell>
          <cell r="M1059">
            <v>5.82</v>
          </cell>
          <cell r="O1059">
            <v>5.83</v>
          </cell>
        </row>
        <row r="1060">
          <cell r="A1060" t="str">
            <v>5 S 01 101 24</v>
          </cell>
          <cell r="B1060" t="str">
            <v>Esc. carga transp. mat 2a cat DMT 400 a 600m c/e</v>
          </cell>
          <cell r="E1060" t="str">
            <v>m3</v>
          </cell>
          <cell r="G1060">
            <v>5.96</v>
          </cell>
          <cell r="M1060">
            <v>6.24</v>
          </cell>
          <cell r="O1060">
            <v>6.26</v>
          </cell>
        </row>
        <row r="1061">
          <cell r="A1061" t="str">
            <v>5 S 01 101 25</v>
          </cell>
          <cell r="B1061" t="str">
            <v>Esc. carga transp. mat 2a cat DMT 600 a 800m c/e</v>
          </cell>
          <cell r="E1061" t="str">
            <v>m3</v>
          </cell>
          <cell r="G1061">
            <v>6.31</v>
          </cell>
          <cell r="M1061">
            <v>6.62</v>
          </cell>
          <cell r="O1061">
            <v>6.63</v>
          </cell>
        </row>
        <row r="1062">
          <cell r="A1062" t="str">
            <v>5 S 01 101 26</v>
          </cell>
          <cell r="B1062" t="str">
            <v>Esc. carga transp. mat 2a cat DMT 800 a 1000m c/e</v>
          </cell>
          <cell r="E1062" t="str">
            <v>m3</v>
          </cell>
          <cell r="G1062">
            <v>6.56</v>
          </cell>
          <cell r="M1062">
            <v>6.89</v>
          </cell>
          <cell r="O1062">
            <v>6.91</v>
          </cell>
        </row>
        <row r="1063">
          <cell r="A1063" t="str">
            <v>5 S 01 101 27</v>
          </cell>
          <cell r="B1063" t="str">
            <v>Esc. carga transp. mat 2a cat DMT 1000 a 1200m c/e</v>
          </cell>
          <cell r="E1063" t="str">
            <v>m3</v>
          </cell>
          <cell r="G1063">
            <v>6.87</v>
          </cell>
          <cell r="M1063">
            <v>7.22</v>
          </cell>
          <cell r="O1063">
            <v>7.24</v>
          </cell>
        </row>
        <row r="1064">
          <cell r="A1064" t="str">
            <v>5 S 01 101 28</v>
          </cell>
          <cell r="B1064" t="str">
            <v>Esc. carga transp. mat 2a cat DMT 1200 a 1400m c/e</v>
          </cell>
          <cell r="E1064" t="str">
            <v>m3</v>
          </cell>
          <cell r="G1064">
            <v>7.23</v>
          </cell>
          <cell r="M1064">
            <v>7.61</v>
          </cell>
          <cell r="O1064">
            <v>7.64</v>
          </cell>
        </row>
        <row r="1065">
          <cell r="A1065" t="str">
            <v>5 S 01 101 29</v>
          </cell>
          <cell r="B1065" t="str">
            <v>Esc. carga transp. mat 2a cat DMT 1400 a 1600m c/e</v>
          </cell>
          <cell r="E1065" t="str">
            <v>m3</v>
          </cell>
          <cell r="G1065">
            <v>7.42</v>
          </cell>
          <cell r="M1065">
            <v>7.82</v>
          </cell>
          <cell r="O1065">
            <v>7.85</v>
          </cell>
        </row>
        <row r="1066">
          <cell r="A1066" t="str">
            <v>5 S 01 101 30</v>
          </cell>
          <cell r="B1066" t="str">
            <v>Esc. carga transp. mat 2a cat DMT 1600 a 1800m c/e</v>
          </cell>
          <cell r="E1066" t="str">
            <v>m3</v>
          </cell>
          <cell r="G1066">
            <v>7.57</v>
          </cell>
          <cell r="M1066">
            <v>7.98</v>
          </cell>
          <cell r="O1066">
            <v>8.01</v>
          </cell>
        </row>
        <row r="1067">
          <cell r="A1067" t="str">
            <v>5 S 01 101 31</v>
          </cell>
          <cell r="B1067" t="str">
            <v>Esc. carga transp. mat 2a cat DMT 1800 a 2000m c/e</v>
          </cell>
          <cell r="E1067" t="str">
            <v>m3</v>
          </cell>
          <cell r="G1067">
            <v>7.9</v>
          </cell>
          <cell r="M1067">
            <v>8.33</v>
          </cell>
          <cell r="O1067">
            <v>8.36</v>
          </cell>
        </row>
        <row r="1068">
          <cell r="A1068" t="str">
            <v>5 S 01 101 32</v>
          </cell>
          <cell r="B1068" t="str">
            <v>Esc. carga transp. mat 2a cat DMT 2000 a 3000m c/e</v>
          </cell>
          <cell r="E1068" t="str">
            <v>m3</v>
          </cell>
          <cell r="G1068">
            <v>8.85</v>
          </cell>
          <cell r="M1068">
            <v>9.36</v>
          </cell>
          <cell r="O1068">
            <v>9.41</v>
          </cell>
        </row>
        <row r="1069">
          <cell r="A1069" t="str">
            <v>5 S 01 101 33</v>
          </cell>
          <cell r="B1069" t="str">
            <v>Esc. carga transp. mat 2a cat DMT 3000 a 5000m c/e</v>
          </cell>
          <cell r="E1069" t="str">
            <v>m3</v>
          </cell>
          <cell r="G1069">
            <v>11.22</v>
          </cell>
          <cell r="M1069">
            <v>11.93</v>
          </cell>
          <cell r="O1069">
            <v>12</v>
          </cell>
        </row>
        <row r="1070">
          <cell r="A1070" t="str">
            <v>5 S 01 102 01</v>
          </cell>
          <cell r="B1070" t="str">
            <v>Esc. carga transp. mat 3a cat DMT até 50m</v>
          </cell>
          <cell r="E1070" t="str">
            <v>m3</v>
          </cell>
          <cell r="G1070">
            <v>17.010000000000002</v>
          </cell>
          <cell r="M1070">
            <v>18.600000000000001</v>
          </cell>
          <cell r="O1070">
            <v>19.3</v>
          </cell>
        </row>
        <row r="1071">
          <cell r="A1071" t="str">
            <v>5 S 01 102 02</v>
          </cell>
          <cell r="B1071" t="str">
            <v>Esc. carga transp. mat 3a cat DMT 50 a 200m</v>
          </cell>
          <cell r="E1071" t="str">
            <v>m3</v>
          </cell>
          <cell r="G1071">
            <v>19.05</v>
          </cell>
          <cell r="M1071">
            <v>21.02</v>
          </cell>
          <cell r="O1071">
            <v>21.71</v>
          </cell>
        </row>
        <row r="1072">
          <cell r="A1072" t="str">
            <v>5 S 01 102 03</v>
          </cell>
          <cell r="B1072" t="str">
            <v>Esc. carga transp. mat 3a cat DMT 200 a 400m</v>
          </cell>
          <cell r="E1072" t="str">
            <v>m3</v>
          </cell>
          <cell r="G1072">
            <v>19.63</v>
          </cell>
          <cell r="M1072">
            <v>21.67</v>
          </cell>
          <cell r="O1072">
            <v>22.35</v>
          </cell>
        </row>
        <row r="1073">
          <cell r="A1073" t="str">
            <v>5 S 01 102 04</v>
          </cell>
          <cell r="B1073" t="str">
            <v>Esc. carga transp. mat 3a cat DMT 400 a 600m</v>
          </cell>
          <cell r="E1073" t="str">
            <v>m3</v>
          </cell>
          <cell r="G1073">
            <v>20.309999999999999</v>
          </cell>
          <cell r="M1073">
            <v>22.44</v>
          </cell>
          <cell r="O1073">
            <v>23.12</v>
          </cell>
        </row>
        <row r="1074">
          <cell r="A1074" t="str">
            <v>5 S 01 102 05</v>
          </cell>
          <cell r="B1074" t="str">
            <v>Esc. carga transp. mat 3a cat DMT 600 a 800m</v>
          </cell>
          <cell r="E1074" t="str">
            <v>m3</v>
          </cell>
          <cell r="G1074">
            <v>20.93</v>
          </cell>
          <cell r="M1074">
            <v>23.12</v>
          </cell>
          <cell r="O1074">
            <v>23.81</v>
          </cell>
        </row>
        <row r="1075">
          <cell r="A1075" t="str">
            <v>5 S 01 102 06</v>
          </cell>
          <cell r="B1075" t="str">
            <v>Esc. carga transp. mat 3a cat DMT 800 a 1000m</v>
          </cell>
          <cell r="E1075" t="str">
            <v>m3</v>
          </cell>
          <cell r="G1075">
            <v>21.32</v>
          </cell>
          <cell r="M1075">
            <v>23.55</v>
          </cell>
          <cell r="O1075">
            <v>24.25</v>
          </cell>
        </row>
        <row r="1076">
          <cell r="A1076" t="str">
            <v>5 S 01 102 07</v>
          </cell>
          <cell r="B1076" t="str">
            <v>Esc. carga transp. mat 3a cat DMT 1000 a 1200m</v>
          </cell>
          <cell r="E1076" t="str">
            <v>m3</v>
          </cell>
          <cell r="G1076">
            <v>21.71</v>
          </cell>
          <cell r="M1076">
            <v>23.98</v>
          </cell>
          <cell r="O1076">
            <v>24.68</v>
          </cell>
        </row>
        <row r="1077">
          <cell r="A1077" t="str">
            <v>5 S 01 510 00</v>
          </cell>
          <cell r="B1077" t="str">
            <v>Compactação de aterros a 95% proctor normal</v>
          </cell>
          <cell r="E1077" t="str">
            <v>m3</v>
          </cell>
          <cell r="G1077">
            <v>1.5</v>
          </cell>
          <cell r="M1077">
            <v>1.67</v>
          </cell>
          <cell r="O1077">
            <v>1.7</v>
          </cell>
        </row>
        <row r="1078">
          <cell r="A1078" t="str">
            <v>5 S 01 511 00</v>
          </cell>
          <cell r="B1078" t="str">
            <v>Compactação de aterros a 100% proctor normal</v>
          </cell>
          <cell r="E1078" t="str">
            <v>m3</v>
          </cell>
          <cell r="G1078">
            <v>1.78</v>
          </cell>
          <cell r="M1078">
            <v>1.99</v>
          </cell>
          <cell r="O1078">
            <v>2.02</v>
          </cell>
        </row>
        <row r="1079">
          <cell r="A1079" t="str">
            <v>5 S 01 513 01</v>
          </cell>
          <cell r="B1079" t="str">
            <v>Compactação de material de "bota-fora"</v>
          </cell>
          <cell r="E1079" t="str">
            <v>m3</v>
          </cell>
          <cell r="G1079">
            <v>1.1499999999999999</v>
          </cell>
          <cell r="M1079">
            <v>1.28</v>
          </cell>
          <cell r="O1079">
            <v>1.3</v>
          </cell>
        </row>
        <row r="1080">
          <cell r="A1080" t="str">
            <v>5 S 02 100 00</v>
          </cell>
          <cell r="B1080" t="str">
            <v>Reforço do subleito</v>
          </cell>
          <cell r="E1080" t="str">
            <v>m3</v>
          </cell>
          <cell r="G1080">
            <v>7.62</v>
          </cell>
          <cell r="M1080">
            <v>8.16</v>
          </cell>
          <cell r="O1080">
            <v>8.57</v>
          </cell>
        </row>
        <row r="1081">
          <cell r="A1081" t="str">
            <v>5 S 02 110 00</v>
          </cell>
          <cell r="B1081" t="str">
            <v>Regularização do subleito</v>
          </cell>
          <cell r="E1081" t="str">
            <v>m2</v>
          </cell>
          <cell r="G1081">
            <v>0.46</v>
          </cell>
          <cell r="M1081">
            <v>0.52</v>
          </cell>
          <cell r="O1081">
            <v>0.53</v>
          </cell>
        </row>
        <row r="1082">
          <cell r="A1082" t="str">
            <v>5 S 02 110 01</v>
          </cell>
          <cell r="B1082" t="str">
            <v>Regul. subleito c/ fresa. corte contr. aut. greide</v>
          </cell>
          <cell r="E1082" t="str">
            <v>m2</v>
          </cell>
          <cell r="G1082">
            <v>0.77</v>
          </cell>
          <cell r="M1082">
            <v>0.83</v>
          </cell>
          <cell r="O1082">
            <v>0.83</v>
          </cell>
        </row>
        <row r="1083">
          <cell r="A1083" t="str">
            <v>5 S 02 200 00</v>
          </cell>
          <cell r="B1083" t="str">
            <v>Sub-base solo estabilizado granul. s/ mistura</v>
          </cell>
          <cell r="E1083" t="str">
            <v>m3</v>
          </cell>
          <cell r="G1083">
            <v>7.62</v>
          </cell>
          <cell r="M1083">
            <v>8.16</v>
          </cell>
          <cell r="O1083">
            <v>8.57</v>
          </cell>
        </row>
        <row r="1084">
          <cell r="A1084" t="str">
            <v>5 S 02 200 01</v>
          </cell>
          <cell r="B1084" t="str">
            <v>Base solo estabilizado granul. s/ mistura</v>
          </cell>
          <cell r="E1084" t="str">
            <v>m3</v>
          </cell>
          <cell r="G1084">
            <v>7.62</v>
          </cell>
          <cell r="M1084">
            <v>8.16</v>
          </cell>
          <cell r="O1084">
            <v>8.57</v>
          </cell>
        </row>
        <row r="1085">
          <cell r="A1085" t="str">
            <v>5 S 02 201 00</v>
          </cell>
          <cell r="B1085" t="str">
            <v>Recomposição camada de base s/ adição de material</v>
          </cell>
          <cell r="E1085" t="str">
            <v>m2</v>
          </cell>
          <cell r="G1085">
            <v>0.46</v>
          </cell>
          <cell r="M1085">
            <v>0.52</v>
          </cell>
          <cell r="O1085">
            <v>0.53</v>
          </cell>
        </row>
        <row r="1086">
          <cell r="A1086" t="str">
            <v>5 S 02 210 00</v>
          </cell>
          <cell r="B1086" t="str">
            <v>Sub-base estabiliz. granul. c/ mist. solo na pista</v>
          </cell>
          <cell r="E1086" t="str">
            <v>m3</v>
          </cell>
          <cell r="G1086">
            <v>8.06</v>
          </cell>
          <cell r="M1086">
            <v>8.6300000000000008</v>
          </cell>
          <cell r="O1086">
            <v>9.07</v>
          </cell>
        </row>
        <row r="1087">
          <cell r="A1087" t="str">
            <v>5 S 02 210 01</v>
          </cell>
          <cell r="B1087" t="str">
            <v>Sub-base estab. granul.c/mist. solo-areia na pista</v>
          </cell>
          <cell r="E1087" t="str">
            <v>m3</v>
          </cell>
          <cell r="G1087">
            <v>9.2200000000000006</v>
          </cell>
          <cell r="M1087">
            <v>9.89</v>
          </cell>
          <cell r="O1087">
            <v>10.43</v>
          </cell>
        </row>
        <row r="1088">
          <cell r="A1088" t="str">
            <v>5 S 02 210 02</v>
          </cell>
          <cell r="B1088" t="str">
            <v>Base estabiliz.granul.c/ mist. solo areia na pista</v>
          </cell>
          <cell r="E1088" t="str">
            <v>m3</v>
          </cell>
          <cell r="G1088">
            <v>9.2200000000000006</v>
          </cell>
          <cell r="M1088">
            <v>9.89</v>
          </cell>
          <cell r="O1088">
            <v>10.43</v>
          </cell>
        </row>
        <row r="1089">
          <cell r="A1089" t="str">
            <v>5 S 02 220 00</v>
          </cell>
          <cell r="B1089" t="str">
            <v>Base estabilizada granul. c/ mistura solo-brita</v>
          </cell>
          <cell r="E1089" t="str">
            <v>m3</v>
          </cell>
          <cell r="G1089">
            <v>24.16</v>
          </cell>
          <cell r="M1089">
            <v>26.7</v>
          </cell>
          <cell r="O1089">
            <v>27.52</v>
          </cell>
        </row>
        <row r="1090">
          <cell r="A1090" t="str">
            <v>5 S 02 230 00</v>
          </cell>
          <cell r="B1090" t="str">
            <v>Base de brita graduada</v>
          </cell>
          <cell r="E1090" t="str">
            <v>m3</v>
          </cell>
          <cell r="G1090">
            <v>37.76</v>
          </cell>
          <cell r="M1090">
            <v>42.45</v>
          </cell>
          <cell r="O1090">
            <v>43.43</v>
          </cell>
        </row>
        <row r="1091">
          <cell r="A1091" t="str">
            <v>5 S 02 230 01</v>
          </cell>
          <cell r="B1091" t="str">
            <v>Base brita grad.c/distr.agreg. contr. autom.greide</v>
          </cell>
          <cell r="E1091" t="str">
            <v>m3</v>
          </cell>
          <cell r="G1091">
            <v>38.92</v>
          </cell>
          <cell r="M1091">
            <v>43.59</v>
          </cell>
          <cell r="O1091">
            <v>44.54</v>
          </cell>
        </row>
        <row r="1092">
          <cell r="A1092" t="str">
            <v>5 S 02 231 00</v>
          </cell>
          <cell r="B1092" t="str">
            <v>Base de macadame hidraúlico</v>
          </cell>
          <cell r="E1092" t="str">
            <v>m3</v>
          </cell>
          <cell r="G1092">
            <v>33.340000000000003</v>
          </cell>
          <cell r="M1092">
            <v>37.42</v>
          </cell>
          <cell r="O1092">
            <v>38.22</v>
          </cell>
        </row>
        <row r="1093">
          <cell r="A1093" t="str">
            <v>5 S 02 240 11</v>
          </cell>
          <cell r="B1093" t="str">
            <v>Recomposição camada de base c/ adição de cimento</v>
          </cell>
          <cell r="E1093" t="str">
            <v>m3</v>
          </cell>
          <cell r="G1093">
            <v>47.94</v>
          </cell>
          <cell r="M1093">
            <v>50.71</v>
          </cell>
          <cell r="O1093">
            <v>52.12</v>
          </cell>
        </row>
        <row r="1094">
          <cell r="A1094" t="str">
            <v>5 S 02 241 01</v>
          </cell>
          <cell r="B1094" t="str">
            <v>Base de solo cimento com mistura em usina</v>
          </cell>
          <cell r="E1094" t="str">
            <v>m3</v>
          </cell>
          <cell r="G1094">
            <v>100.06</v>
          </cell>
          <cell r="M1094">
            <v>106.26</v>
          </cell>
          <cell r="O1094">
            <v>109.61</v>
          </cell>
        </row>
        <row r="1095">
          <cell r="A1095" t="str">
            <v>5 S 02 243 01</v>
          </cell>
          <cell r="B1095" t="str">
            <v>Sub-base solo melhorado c/cimento c/mist. em usina</v>
          </cell>
          <cell r="E1095" t="str">
            <v>m3</v>
          </cell>
          <cell r="G1095">
            <v>58.51</v>
          </cell>
          <cell r="M1095">
            <v>62.16</v>
          </cell>
          <cell r="O1095">
            <v>64.09</v>
          </cell>
        </row>
        <row r="1096">
          <cell r="A1096" t="str">
            <v>5 S 02 249 11</v>
          </cell>
          <cell r="B1096" t="str">
            <v>Recomp. base c/ demol. do rev. e incorp. à base</v>
          </cell>
          <cell r="E1096" t="str">
            <v>m3</v>
          </cell>
          <cell r="G1096">
            <v>11.45</v>
          </cell>
          <cell r="M1096">
            <v>12.76</v>
          </cell>
          <cell r="O1096">
            <v>12.8</v>
          </cell>
        </row>
        <row r="1097">
          <cell r="A1097" t="str">
            <v>5 S 02 300 00</v>
          </cell>
          <cell r="B1097" t="str">
            <v>Imprimação</v>
          </cell>
          <cell r="E1097" t="str">
            <v>m2</v>
          </cell>
          <cell r="G1097">
            <v>0.15</v>
          </cell>
          <cell r="M1097">
            <v>0.17</v>
          </cell>
          <cell r="O1097">
            <v>0.17</v>
          </cell>
        </row>
        <row r="1098">
          <cell r="A1098" t="str">
            <v>5 S 02 400 00</v>
          </cell>
          <cell r="B1098" t="str">
            <v>Pintura de ligação</v>
          </cell>
          <cell r="E1098" t="str">
            <v>m2</v>
          </cell>
          <cell r="G1098">
            <v>0.09</v>
          </cell>
          <cell r="M1098">
            <v>0.1</v>
          </cell>
          <cell r="O1098">
            <v>0.1</v>
          </cell>
        </row>
        <row r="1099">
          <cell r="A1099" t="str">
            <v>5 S 02 500 00</v>
          </cell>
          <cell r="B1099" t="str">
            <v>Tratamento superficial simples c/ CAP</v>
          </cell>
          <cell r="E1099" t="str">
            <v>m2</v>
          </cell>
          <cell r="G1099">
            <v>0.44</v>
          </cell>
          <cell r="M1099">
            <v>0.5</v>
          </cell>
          <cell r="O1099">
            <v>0.5</v>
          </cell>
        </row>
        <row r="1100">
          <cell r="A1100" t="str">
            <v>5 S 02 500 01</v>
          </cell>
          <cell r="B1100" t="str">
            <v>Tratamento superficial simples c/ emulsão</v>
          </cell>
          <cell r="E1100" t="str">
            <v>m2</v>
          </cell>
          <cell r="G1100">
            <v>0.41</v>
          </cell>
          <cell r="M1100">
            <v>0.46</v>
          </cell>
          <cell r="O1100">
            <v>0.47</v>
          </cell>
        </row>
        <row r="1101">
          <cell r="A1101" t="str">
            <v>5 S 02 500 02</v>
          </cell>
          <cell r="B1101" t="str">
            <v>Tratamento superficial simples c/ banho diluído</v>
          </cell>
          <cell r="E1101" t="str">
            <v>m2</v>
          </cell>
          <cell r="G1101">
            <v>0.47</v>
          </cell>
          <cell r="M1101">
            <v>0.53</v>
          </cell>
          <cell r="O1101">
            <v>0.54</v>
          </cell>
        </row>
        <row r="1102">
          <cell r="A1102" t="str">
            <v>5 S 02 501 00</v>
          </cell>
          <cell r="B1102" t="str">
            <v>Tratamento superficial duplo c/ CAP</v>
          </cell>
          <cell r="E1102" t="str">
            <v>m2</v>
          </cell>
          <cell r="G1102">
            <v>1.3</v>
          </cell>
          <cell r="M1102">
            <v>1.48</v>
          </cell>
          <cell r="O1102">
            <v>1.49</v>
          </cell>
        </row>
        <row r="1103">
          <cell r="A1103" t="str">
            <v>5 S 02 501 01</v>
          </cell>
          <cell r="B1103" t="str">
            <v>Tratamento superficial duplo c/ emulsão</v>
          </cell>
          <cell r="E1103" t="str">
            <v>m2</v>
          </cell>
          <cell r="G1103">
            <v>1.29</v>
          </cell>
          <cell r="M1103">
            <v>1.47</v>
          </cell>
          <cell r="O1103">
            <v>1.49</v>
          </cell>
        </row>
        <row r="1104">
          <cell r="A1104" t="str">
            <v>5 S 02 501 02</v>
          </cell>
          <cell r="B1104" t="str">
            <v>Tratamento superficial duplo c/ banho diluído</v>
          </cell>
          <cell r="E1104" t="str">
            <v>m2</v>
          </cell>
          <cell r="G1104">
            <v>1.42</v>
          </cell>
          <cell r="M1104">
            <v>1.61</v>
          </cell>
          <cell r="O1104">
            <v>1.63</v>
          </cell>
        </row>
        <row r="1105">
          <cell r="A1105" t="str">
            <v>5 S 02 502 00</v>
          </cell>
          <cell r="B1105" t="str">
            <v>Tratamento superficial triplo c/ CAP</v>
          </cell>
          <cell r="E1105" t="str">
            <v>m2</v>
          </cell>
          <cell r="G1105">
            <v>1.86</v>
          </cell>
          <cell r="M1105">
            <v>2.12</v>
          </cell>
          <cell r="O1105">
            <v>2.14</v>
          </cell>
        </row>
        <row r="1106">
          <cell r="A1106" t="str">
            <v>5 S 02 502 01</v>
          </cell>
          <cell r="B1106" t="str">
            <v>Tratamento superficial triplo c/ emulsão</v>
          </cell>
          <cell r="E1106" t="str">
            <v>m2</v>
          </cell>
          <cell r="G1106">
            <v>1.88</v>
          </cell>
          <cell r="M1106">
            <v>2.14</v>
          </cell>
          <cell r="O1106">
            <v>2.16</v>
          </cell>
        </row>
        <row r="1107">
          <cell r="A1107" t="str">
            <v>5 S 02 502 02</v>
          </cell>
          <cell r="B1107" t="str">
            <v>Tratamento superficial triplo c/ banho diluído</v>
          </cell>
          <cell r="E1107" t="str">
            <v>m2</v>
          </cell>
          <cell r="G1107">
            <v>2.04</v>
          </cell>
          <cell r="M1107">
            <v>2.33</v>
          </cell>
          <cell r="O1107">
            <v>2.34</v>
          </cell>
        </row>
        <row r="1108">
          <cell r="A1108" t="str">
            <v>5 S 02 511 01</v>
          </cell>
          <cell r="B1108" t="str">
            <v>Micro-revestimento a frio - Microflex 0,8cm</v>
          </cell>
          <cell r="E1108" t="str">
            <v>m2</v>
          </cell>
          <cell r="G1108">
            <v>1.17</v>
          </cell>
          <cell r="M1108">
            <v>1.24</v>
          </cell>
          <cell r="O1108">
            <v>1.22</v>
          </cell>
        </row>
        <row r="1109">
          <cell r="A1109" t="str">
            <v>5 S 02 511 02</v>
          </cell>
          <cell r="B1109" t="str">
            <v>Micro-revestimento a frio - Microflex 1,5 cm</v>
          </cell>
          <cell r="E1109" t="str">
            <v>m2</v>
          </cell>
          <cell r="G1109">
            <v>2.2999999999999998</v>
          </cell>
          <cell r="M1109">
            <v>2.42</v>
          </cell>
          <cell r="O1109">
            <v>2.39</v>
          </cell>
        </row>
        <row r="1110">
          <cell r="A1110" t="str">
            <v>5 S 02 511 03</v>
          </cell>
          <cell r="B1110" t="str">
            <v>Micro-revestimento a frio - Microflex 2,0 cm</v>
          </cell>
          <cell r="E1110" t="str">
            <v>m2</v>
          </cell>
          <cell r="G1110">
            <v>3.05</v>
          </cell>
          <cell r="M1110">
            <v>3.2</v>
          </cell>
          <cell r="O1110">
            <v>3.17</v>
          </cell>
        </row>
        <row r="1111">
          <cell r="A1111" t="str">
            <v>5 S 02 511 04</v>
          </cell>
          <cell r="B1111" t="str">
            <v>Micro-revestimento a frio - Microflex - 2,5 cm</v>
          </cell>
          <cell r="E1111" t="str">
            <v>m2</v>
          </cell>
          <cell r="G1111">
            <v>3.59</v>
          </cell>
          <cell r="M1111">
            <v>3.78</v>
          </cell>
          <cell r="O1111">
            <v>3.73</v>
          </cell>
        </row>
        <row r="1112">
          <cell r="A1112" t="str">
            <v>5 S 02 512 01</v>
          </cell>
          <cell r="B1112" t="str">
            <v>Lama asfáltica fina (granulometrias I e II)</v>
          </cell>
          <cell r="E1112" t="str">
            <v>m2</v>
          </cell>
          <cell r="G1112">
            <v>0.45</v>
          </cell>
          <cell r="M1112">
            <v>0.52</v>
          </cell>
          <cell r="O1112">
            <v>0.52</v>
          </cell>
        </row>
        <row r="1113">
          <cell r="A1113" t="str">
            <v>5 S 02 512 02</v>
          </cell>
          <cell r="B1113" t="str">
            <v>Lama asfáltica grossa (granulometrias III e IV)</v>
          </cell>
          <cell r="E1113" t="str">
            <v>m2</v>
          </cell>
          <cell r="G1113">
            <v>0.81</v>
          </cell>
          <cell r="M1113">
            <v>0.93</v>
          </cell>
          <cell r="O1113">
            <v>0.93</v>
          </cell>
        </row>
        <row r="1114">
          <cell r="A1114" t="str">
            <v>5 S 02 530 00</v>
          </cell>
          <cell r="B1114" t="str">
            <v>Pré-misturado a frio</v>
          </cell>
          <cell r="E1114" t="str">
            <v>m3</v>
          </cell>
          <cell r="G1114">
            <v>53.68</v>
          </cell>
          <cell r="M1114">
            <v>60.15</v>
          </cell>
          <cell r="O1114">
            <v>61.21</v>
          </cell>
        </row>
        <row r="1115">
          <cell r="A1115" t="str">
            <v>5 S 02 531 00</v>
          </cell>
          <cell r="B1115" t="str">
            <v>Macadame betuminoso por penetração</v>
          </cell>
          <cell r="E1115" t="str">
            <v>m3</v>
          </cell>
          <cell r="G1115">
            <v>45.14</v>
          </cell>
          <cell r="M1115">
            <v>50.85</v>
          </cell>
          <cell r="O1115">
            <v>51.61</v>
          </cell>
        </row>
        <row r="1116">
          <cell r="A1116" t="str">
            <v>5 S 02 532 00</v>
          </cell>
          <cell r="B1116" t="str">
            <v>Areia-asfalto a quente</v>
          </cell>
          <cell r="E1116" t="str">
            <v>t</v>
          </cell>
          <cell r="G1116">
            <v>36.270000000000003</v>
          </cell>
          <cell r="M1116">
            <v>38.81</v>
          </cell>
          <cell r="O1116">
            <v>39.270000000000003</v>
          </cell>
        </row>
        <row r="1117">
          <cell r="A1117" t="str">
            <v>5 S 02 540 01</v>
          </cell>
          <cell r="B1117" t="str">
            <v>Conc. betumin.usinado a quente - capa de rolamento</v>
          </cell>
          <cell r="E1117" t="str">
            <v>t</v>
          </cell>
          <cell r="G1117">
            <v>31.51</v>
          </cell>
          <cell r="M1117">
            <v>34.35</v>
          </cell>
          <cell r="O1117">
            <v>34.75</v>
          </cell>
        </row>
        <row r="1118">
          <cell r="A1118" t="str">
            <v>5 S 02 540 02</v>
          </cell>
          <cell r="B1118" t="str">
            <v>Concreto betuminoso usinado a quente - binder</v>
          </cell>
          <cell r="E1118" t="str">
            <v>t</v>
          </cell>
          <cell r="G1118">
            <v>30.9</v>
          </cell>
          <cell r="M1118">
            <v>33.799999999999997</v>
          </cell>
          <cell r="O1118">
            <v>34.22</v>
          </cell>
        </row>
        <row r="1119">
          <cell r="A1119" t="str">
            <v>5 S 02 540 11</v>
          </cell>
          <cell r="B1119" t="str">
            <v>CBUQ reciclado a quente no local</v>
          </cell>
          <cell r="E1119" t="str">
            <v>t</v>
          </cell>
          <cell r="G1119">
            <v>67.680000000000007</v>
          </cell>
          <cell r="M1119">
            <v>68.760000000000005</v>
          </cell>
          <cell r="O1119" t="str">
            <v>excluído</v>
          </cell>
        </row>
        <row r="1120">
          <cell r="A1120" t="str">
            <v>5 S 02 540 12</v>
          </cell>
          <cell r="B1120" t="str">
            <v>CBUQ reciclado em usina fixa</v>
          </cell>
          <cell r="E1120" t="str">
            <v>t</v>
          </cell>
          <cell r="G1120">
            <v>27.12</v>
          </cell>
          <cell r="M1120">
            <v>29.6</v>
          </cell>
          <cell r="O1120">
            <v>29.87</v>
          </cell>
        </row>
        <row r="1121">
          <cell r="A1121" t="str">
            <v>5 S 02 600 00</v>
          </cell>
          <cell r="B1121" t="str">
            <v>Manta sintét. p/ recap.asfál.- fornec. e aplicação</v>
          </cell>
          <cell r="E1121" t="str">
            <v>m2</v>
          </cell>
          <cell r="G1121">
            <v>4.05</v>
          </cell>
          <cell r="M1121">
            <v>4.21</v>
          </cell>
          <cell r="O1121">
            <v>4.68</v>
          </cell>
        </row>
        <row r="1122">
          <cell r="A1122" t="str">
            <v>5 S 02 607 00</v>
          </cell>
          <cell r="B1122" t="str">
            <v>Concreto cimento portland c/ equip. pequeno porte</v>
          </cell>
          <cell r="E1122" t="str">
            <v>m3</v>
          </cell>
          <cell r="G1122">
            <v>280.62</v>
          </cell>
          <cell r="M1122">
            <v>304.66000000000003</v>
          </cell>
          <cell r="O1122">
            <v>312.11</v>
          </cell>
        </row>
        <row r="1123">
          <cell r="A1123" t="str">
            <v>5 S 02 702 00</v>
          </cell>
          <cell r="B1123" t="str">
            <v>Limpeza e enchimento de junta de pavimento de conc</v>
          </cell>
          <cell r="E1123" t="str">
            <v>m</v>
          </cell>
          <cell r="G1123">
            <v>2.87</v>
          </cell>
          <cell r="M1123">
            <v>2.8</v>
          </cell>
          <cell r="O1123">
            <v>2.64</v>
          </cell>
        </row>
        <row r="1124">
          <cell r="A1124" t="str">
            <v>5 S 02 905 00</v>
          </cell>
          <cell r="B1124" t="str">
            <v>Remoção mecanizada de revestimento betuminoso</v>
          </cell>
          <cell r="E1124" t="str">
            <v>m3</v>
          </cell>
          <cell r="G1124">
            <v>5.33</v>
          </cell>
          <cell r="M1124">
            <v>5.88</v>
          </cell>
          <cell r="O1124">
            <v>6.16</v>
          </cell>
        </row>
        <row r="1125">
          <cell r="A1125" t="str">
            <v>5 S 02 905 01</v>
          </cell>
          <cell r="B1125" t="str">
            <v>Remoção manual de revestimento betuminoso</v>
          </cell>
          <cell r="E1125" t="str">
            <v>m3</v>
          </cell>
          <cell r="G1125">
            <v>89.15</v>
          </cell>
          <cell r="M1125">
            <v>103.64</v>
          </cell>
          <cell r="O1125">
            <v>104.36</v>
          </cell>
        </row>
        <row r="1126">
          <cell r="A1126" t="str">
            <v>5 S 02 906 00</v>
          </cell>
          <cell r="B1126" t="str">
            <v>Remoção mecanizada da camada granular pavimento</v>
          </cell>
          <cell r="E1126" t="str">
            <v>m3</v>
          </cell>
          <cell r="G1126">
            <v>3.43</v>
          </cell>
          <cell r="M1126">
            <v>3.74</v>
          </cell>
          <cell r="O1126">
            <v>3.95</v>
          </cell>
        </row>
        <row r="1127">
          <cell r="A1127" t="str">
            <v>5 S 02 906 01</v>
          </cell>
          <cell r="B1127" t="str">
            <v>Remoção manual da camada granular do pavimento</v>
          </cell>
          <cell r="E1127" t="str">
            <v>m3</v>
          </cell>
          <cell r="G1127">
            <v>48.07</v>
          </cell>
          <cell r="M1127">
            <v>56.37</v>
          </cell>
          <cell r="O1127">
            <v>56.65</v>
          </cell>
        </row>
        <row r="1128">
          <cell r="A1128" t="str">
            <v>5 S 02 907 00</v>
          </cell>
          <cell r="B1128" t="str">
            <v>Remoção mecanizada material de baixa capac.suporte</v>
          </cell>
          <cell r="E1128" t="str">
            <v>m3</v>
          </cell>
          <cell r="G1128">
            <v>3.37</v>
          </cell>
          <cell r="M1128">
            <v>3.69</v>
          </cell>
          <cell r="O1128">
            <v>3.89</v>
          </cell>
        </row>
        <row r="1129">
          <cell r="A1129" t="str">
            <v>5 S 02 907 01</v>
          </cell>
          <cell r="B1129" t="str">
            <v>Remoção manual de material de baixa capac.suporte</v>
          </cell>
          <cell r="E1129" t="str">
            <v>m3</v>
          </cell>
          <cell r="G1129">
            <v>40.71</v>
          </cell>
          <cell r="M1129">
            <v>47.77</v>
          </cell>
          <cell r="O1129">
            <v>48</v>
          </cell>
        </row>
        <row r="1130">
          <cell r="A1130" t="str">
            <v>5 S 02 908 00</v>
          </cell>
          <cell r="B1130" t="str">
            <v>Arrancamento e remoção de paralelepípedos</v>
          </cell>
          <cell r="E1130" t="str">
            <v>m2</v>
          </cell>
          <cell r="G1130">
            <v>11.4</v>
          </cell>
          <cell r="M1130">
            <v>13.14</v>
          </cell>
          <cell r="O1130">
            <v>13.14</v>
          </cell>
        </row>
        <row r="1131">
          <cell r="A1131" t="str">
            <v>5 S 02 909 00</v>
          </cell>
          <cell r="B1131" t="str">
            <v>Arrancamento e remoção de meios-fios</v>
          </cell>
          <cell r="E1131" t="str">
            <v>m3</v>
          </cell>
          <cell r="G1131">
            <v>61.88</v>
          </cell>
          <cell r="M1131">
            <v>71.58</v>
          </cell>
          <cell r="O1131">
            <v>71.58</v>
          </cell>
        </row>
        <row r="1132">
          <cell r="A1132" t="str">
            <v>5 S 02 990 11</v>
          </cell>
          <cell r="B1132" t="str">
            <v>Fresagem contínua do revest. betuminoso</v>
          </cell>
          <cell r="E1132" t="str">
            <v>m3</v>
          </cell>
          <cell r="G1132">
            <v>86.17</v>
          </cell>
          <cell r="M1132">
            <v>92</v>
          </cell>
          <cell r="O1132">
            <v>93.45</v>
          </cell>
        </row>
        <row r="1133">
          <cell r="A1133" t="str">
            <v>5 S 02 990 12</v>
          </cell>
          <cell r="B1133" t="str">
            <v>Fresagem descontínua revest. betuminoso</v>
          </cell>
          <cell r="E1133" t="str">
            <v>m3</v>
          </cell>
          <cell r="G1133">
            <v>116.14</v>
          </cell>
          <cell r="M1133">
            <v>128.27000000000001</v>
          </cell>
          <cell r="O1133">
            <v>129.79</v>
          </cell>
        </row>
        <row r="1134">
          <cell r="A1134" t="str">
            <v>5 S 04 300 16</v>
          </cell>
          <cell r="B1134" t="str">
            <v>Bueiro met. chapas múltiplas D=1,60m galv.</v>
          </cell>
          <cell r="E1134" t="str">
            <v>m</v>
          </cell>
          <cell r="G1134">
            <v>845.64</v>
          </cell>
          <cell r="M1134">
            <v>981.36</v>
          </cell>
          <cell r="O1134">
            <v>1028.1099999999999</v>
          </cell>
        </row>
        <row r="1135">
          <cell r="A1135" t="str">
            <v>5 S 04 300 20</v>
          </cell>
          <cell r="B1135" t="str">
            <v>Bueiro met. chapas múltiplas D=2,00m galv.</v>
          </cell>
          <cell r="E1135" t="str">
            <v>m</v>
          </cell>
          <cell r="G1135">
            <v>1056.94</v>
          </cell>
          <cell r="M1135">
            <v>1210.78</v>
          </cell>
          <cell r="O1135">
            <v>1279.3399999999999</v>
          </cell>
        </row>
        <row r="1136">
          <cell r="A1136" t="str">
            <v>5 S 04 301 16</v>
          </cell>
          <cell r="B1136" t="str">
            <v>Bueiro met. chapas múltiplas D=1,60m rev. epoxy</v>
          </cell>
          <cell r="E1136" t="str">
            <v>m</v>
          </cell>
          <cell r="G1136">
            <v>921.74</v>
          </cell>
          <cell r="M1136">
            <v>1066.28</v>
          </cell>
          <cell r="O1136">
            <v>1076.94</v>
          </cell>
        </row>
        <row r="1137">
          <cell r="A1137" t="str">
            <v>5 S 04 301 20</v>
          </cell>
          <cell r="B1137" t="str">
            <v>Bueiro met. chapas múltiplas D=2,00m rev. epoxy</v>
          </cell>
          <cell r="E1137" t="str">
            <v>m</v>
          </cell>
          <cell r="G1137">
            <v>1150.75</v>
          </cell>
          <cell r="M1137">
            <v>1315.77</v>
          </cell>
          <cell r="O1137">
            <v>1339.98</v>
          </cell>
        </row>
        <row r="1138">
          <cell r="A1138" t="str">
            <v>5 S 04 310 16</v>
          </cell>
          <cell r="B1138" t="str">
            <v>Bueiro met. s/ interrup. de tráf. D=1,60m galv.</v>
          </cell>
          <cell r="E1138" t="str">
            <v>m</v>
          </cell>
          <cell r="G1138">
            <v>1667.71</v>
          </cell>
          <cell r="M1138">
            <v>1957.4</v>
          </cell>
          <cell r="O1138">
            <v>1958.05</v>
          </cell>
        </row>
        <row r="1139">
          <cell r="A1139" t="str">
            <v>5 S 04 310 20</v>
          </cell>
          <cell r="B1139" t="str">
            <v>Bueiro met. s/ interrup. de tráf. D=2,00m galv.</v>
          </cell>
          <cell r="E1139" t="str">
            <v>m</v>
          </cell>
          <cell r="G1139">
            <v>2013.11</v>
          </cell>
          <cell r="M1139">
            <v>2434.67</v>
          </cell>
          <cell r="O1139">
            <v>2435.4499999999998</v>
          </cell>
        </row>
        <row r="1140">
          <cell r="A1140" t="str">
            <v>5 S 04 311 16</v>
          </cell>
          <cell r="B1140" t="str">
            <v>Bueiro met.s/interrupção traf. D=1,60 m rev.epoxy</v>
          </cell>
          <cell r="E1140" t="str">
            <v>m</v>
          </cell>
          <cell r="G1140">
            <v>1700.88</v>
          </cell>
          <cell r="M1140">
            <v>2030.38</v>
          </cell>
          <cell r="O1140">
            <v>2031.03</v>
          </cell>
        </row>
        <row r="1141">
          <cell r="A1141" t="str">
            <v>5 S 04 311 20</v>
          </cell>
          <cell r="B1141" t="str">
            <v>Bueiro met.s/interrupção tráf. D=2,00 m rev. epoxy</v>
          </cell>
          <cell r="E1141" t="str">
            <v>m</v>
          </cell>
          <cell r="G1141">
            <v>2222.9899999999998</v>
          </cell>
          <cell r="M1141">
            <v>2441.5700000000002</v>
          </cell>
          <cell r="O1141">
            <v>2442.35</v>
          </cell>
        </row>
        <row r="1142">
          <cell r="A1142" t="str">
            <v>5 S 04 999 01</v>
          </cell>
          <cell r="B1142" t="str">
            <v>Remoção de bueiros existentes</v>
          </cell>
          <cell r="E1142" t="str">
            <v>m</v>
          </cell>
          <cell r="G1142">
            <v>31.23</v>
          </cell>
          <cell r="M1142">
            <v>36.700000000000003</v>
          </cell>
          <cell r="O1142">
            <v>36.86</v>
          </cell>
        </row>
        <row r="1143">
          <cell r="A1143" t="str">
            <v>5 S 04 999 04</v>
          </cell>
          <cell r="B1143" t="str">
            <v>Restauração de disp. danif. com concr. fck=12 MPa</v>
          </cell>
          <cell r="E1143" t="str">
            <v>m3</v>
          </cell>
          <cell r="G1143">
            <v>219.35</v>
          </cell>
          <cell r="M1143">
            <v>240.55</v>
          </cell>
          <cell r="O1143">
            <v>246.17</v>
          </cell>
        </row>
        <row r="1144">
          <cell r="A1144" t="str">
            <v>5 S 04 999 07</v>
          </cell>
          <cell r="B1144" t="str">
            <v>Demolição de dispositivos de concreto simples</v>
          </cell>
          <cell r="E1144" t="str">
            <v>m3</v>
          </cell>
          <cell r="G1144">
            <v>56.73</v>
          </cell>
          <cell r="M1144">
            <v>67.31</v>
          </cell>
          <cell r="O1144">
            <v>67.47</v>
          </cell>
        </row>
        <row r="1145">
          <cell r="A1145" t="str">
            <v>5 S 04 999 08</v>
          </cell>
          <cell r="B1145" t="str">
            <v>Demolição de dispositivos de concreto armado</v>
          </cell>
          <cell r="E1145" t="str">
            <v>m3</v>
          </cell>
          <cell r="G1145">
            <v>269.33</v>
          </cell>
          <cell r="M1145">
            <v>306.11</v>
          </cell>
          <cell r="O1145">
            <v>306.33</v>
          </cell>
        </row>
        <row r="1146">
          <cell r="A1146" t="str">
            <v>5 S 05 100 00</v>
          </cell>
          <cell r="B1146" t="str">
            <v>Enleivamento</v>
          </cell>
          <cell r="E1146" t="str">
            <v>m2</v>
          </cell>
          <cell r="G1146">
            <v>3.36</v>
          </cell>
          <cell r="M1146">
            <v>3.92</v>
          </cell>
          <cell r="O1146">
            <v>3.92</v>
          </cell>
        </row>
        <row r="1147">
          <cell r="A1147" t="str">
            <v>5 S 05 102 00</v>
          </cell>
          <cell r="B1147" t="str">
            <v>Hidrossemeadura</v>
          </cell>
          <cell r="E1147" t="str">
            <v>m2</v>
          </cell>
          <cell r="G1147">
            <v>1.1399999999999999</v>
          </cell>
          <cell r="M1147">
            <v>0.84</v>
          </cell>
          <cell r="O1147">
            <v>0.86</v>
          </cell>
        </row>
        <row r="1148">
          <cell r="A1148" t="str">
            <v>5 S 05 300 01</v>
          </cell>
          <cell r="B1148" t="str">
            <v>Alvenaria de pedra arrumada</v>
          </cell>
          <cell r="E1148" t="str">
            <v>m3</v>
          </cell>
          <cell r="G1148">
            <v>47.78</v>
          </cell>
          <cell r="M1148">
            <v>55.63</v>
          </cell>
          <cell r="O1148">
            <v>56.22</v>
          </cell>
        </row>
        <row r="1149">
          <cell r="A1149" t="str">
            <v>5 S 05 300 02</v>
          </cell>
          <cell r="B1149" t="str">
            <v>Enrocamento de pedra jogada</v>
          </cell>
          <cell r="E1149" t="str">
            <v>m3</v>
          </cell>
          <cell r="G1149">
            <v>27.48</v>
          </cell>
          <cell r="M1149">
            <v>31.54</v>
          </cell>
          <cell r="O1149">
            <v>32.03</v>
          </cell>
        </row>
        <row r="1150">
          <cell r="A1150" t="str">
            <v>5 S 05 301 00</v>
          </cell>
          <cell r="B1150" t="str">
            <v>Alvenaria de pedra argamassada</v>
          </cell>
          <cell r="E1150" t="str">
            <v>m3</v>
          </cell>
          <cell r="G1150">
            <v>123.04</v>
          </cell>
          <cell r="M1150">
            <v>136.59</v>
          </cell>
          <cell r="O1150">
            <v>139.43</v>
          </cell>
        </row>
        <row r="1151">
          <cell r="A1151" t="str">
            <v>5 S 05 302 01</v>
          </cell>
          <cell r="B1151" t="str">
            <v>Muro de gabião tipo caixa</v>
          </cell>
          <cell r="E1151" t="str">
            <v>m3</v>
          </cell>
          <cell r="G1151">
            <v>124.7</v>
          </cell>
          <cell r="M1151">
            <v>145.96</v>
          </cell>
          <cell r="O1151">
            <v>138.34</v>
          </cell>
        </row>
        <row r="1152">
          <cell r="A1152" t="str">
            <v>5 S 05 303 01</v>
          </cell>
          <cell r="B1152" t="str">
            <v>Terra armada - ECE - greide 0,0&lt;h&lt;6,00m</v>
          </cell>
          <cell r="E1152" t="str">
            <v>m2</v>
          </cell>
          <cell r="G1152">
            <v>185.44</v>
          </cell>
          <cell r="M1152">
            <v>196.56</v>
          </cell>
          <cell r="O1152">
            <v>196.56</v>
          </cell>
        </row>
        <row r="1153">
          <cell r="A1153" t="str">
            <v>5 S 05 303 02</v>
          </cell>
          <cell r="B1153" t="str">
            <v>Terra armada - ECE - greide 6,0&lt;h&lt;9,00</v>
          </cell>
          <cell r="E1153" t="str">
            <v>m2</v>
          </cell>
          <cell r="G1153">
            <v>208.05</v>
          </cell>
          <cell r="M1153">
            <v>220.52</v>
          </cell>
          <cell r="O1153">
            <v>220.52</v>
          </cell>
        </row>
        <row r="1154">
          <cell r="A1154" t="str">
            <v>5 S 05 303 03</v>
          </cell>
          <cell r="B1154" t="str">
            <v>Terra armada - ECE - greide 9,0&lt;h&lt;12,00m</v>
          </cell>
          <cell r="E1154" t="str">
            <v>m2</v>
          </cell>
          <cell r="G1154">
            <v>230.67</v>
          </cell>
          <cell r="M1154">
            <v>244.38</v>
          </cell>
          <cell r="O1154">
            <v>244.38</v>
          </cell>
        </row>
        <row r="1155">
          <cell r="A1155" t="str">
            <v>5 S 05 303 04</v>
          </cell>
          <cell r="B1155" t="str">
            <v>Terra armada - ECE - pé de talude 0,0&lt;h&lt;6,00m</v>
          </cell>
          <cell r="E1155" t="str">
            <v>m2</v>
          </cell>
          <cell r="G1155">
            <v>218.61</v>
          </cell>
          <cell r="M1155">
            <v>231.72</v>
          </cell>
          <cell r="O1155">
            <v>231.72</v>
          </cell>
        </row>
        <row r="1156">
          <cell r="A1156" t="str">
            <v>5 S 05 303 05</v>
          </cell>
          <cell r="B1156" t="str">
            <v>Terra armada - ECE - pé de talude 6,0&lt;h&lt;9,00m</v>
          </cell>
          <cell r="E1156" t="str">
            <v>m2</v>
          </cell>
          <cell r="G1156">
            <v>245.74</v>
          </cell>
          <cell r="M1156">
            <v>260.49</v>
          </cell>
          <cell r="O1156">
            <v>260.49</v>
          </cell>
        </row>
        <row r="1157">
          <cell r="A1157" t="str">
            <v>5 S 05 303 06</v>
          </cell>
          <cell r="B1157" t="str">
            <v>Terra armada - ECE - pé de talude 9,0&lt;h&lt;12,00m</v>
          </cell>
          <cell r="E1157" t="str">
            <v>m2</v>
          </cell>
          <cell r="G1157">
            <v>271.38</v>
          </cell>
          <cell r="M1157">
            <v>287.66000000000003</v>
          </cell>
          <cell r="O1157">
            <v>287.66000000000003</v>
          </cell>
        </row>
        <row r="1158">
          <cell r="A1158" t="str">
            <v>5 S 05 303 07</v>
          </cell>
          <cell r="B1158" t="str">
            <v>Terra armada - ECE - encontro portante 0,0&lt;h&lt;6,0m</v>
          </cell>
          <cell r="E1158" t="str">
            <v>m2</v>
          </cell>
          <cell r="G1158">
            <v>398.04</v>
          </cell>
          <cell r="M1158">
            <v>421.92</v>
          </cell>
          <cell r="O1158">
            <v>421.92</v>
          </cell>
        </row>
        <row r="1159">
          <cell r="A1159" t="str">
            <v>5 S 05 303 08</v>
          </cell>
          <cell r="B1159" t="str">
            <v>Terra armada - ECE - encontro portante 6,0&lt;h&lt;9,00m</v>
          </cell>
          <cell r="E1159" t="str">
            <v>m2</v>
          </cell>
          <cell r="G1159">
            <v>530.41999999999996</v>
          </cell>
          <cell r="M1159">
            <v>562.24</v>
          </cell>
          <cell r="O1159">
            <v>562.24</v>
          </cell>
        </row>
        <row r="1160">
          <cell r="A1160" t="str">
            <v>5 S 05 303 09</v>
          </cell>
          <cell r="B1160" t="str">
            <v>Escamas de concreto armado para terra armada</v>
          </cell>
          <cell r="E1160" t="str">
            <v>m3</v>
          </cell>
          <cell r="G1160">
            <v>470.28</v>
          </cell>
          <cell r="M1160">
            <v>517.65</v>
          </cell>
          <cell r="O1160">
            <v>535.33000000000004</v>
          </cell>
        </row>
        <row r="1161">
          <cell r="A1161" t="str">
            <v>5 S 05 303 10</v>
          </cell>
          <cell r="B1161" t="str">
            <v>Conc. de soleira e arrem. de maciço de terra arm.</v>
          </cell>
          <cell r="E1161" t="str">
            <v>m3</v>
          </cell>
          <cell r="G1161">
            <v>227.24</v>
          </cell>
          <cell r="M1161">
            <v>248.06</v>
          </cell>
          <cell r="O1161">
            <v>254.14</v>
          </cell>
        </row>
        <row r="1162">
          <cell r="A1162" t="str">
            <v>5 S 05 303 11</v>
          </cell>
          <cell r="B1162" t="str">
            <v>Montagem de maciço terra armada</v>
          </cell>
          <cell r="E1162" t="str">
            <v>m2</v>
          </cell>
          <cell r="G1162">
            <v>52.96</v>
          </cell>
          <cell r="M1162">
            <v>61.95</v>
          </cell>
          <cell r="O1162">
            <v>61.95</v>
          </cell>
        </row>
        <row r="1163">
          <cell r="A1163" t="str">
            <v>5 S 05 340 01</v>
          </cell>
          <cell r="B1163" t="str">
            <v>Execução cortina atirantada conc.armado fck=15 MPa</v>
          </cell>
          <cell r="E1163" t="str">
            <v>m3</v>
          </cell>
          <cell r="G1163">
            <v>776.35</v>
          </cell>
          <cell r="M1163">
            <v>859.06</v>
          </cell>
          <cell r="O1163">
            <v>882.36</v>
          </cell>
        </row>
        <row r="1164">
          <cell r="A1164" t="str">
            <v>5 S 05 900 01</v>
          </cell>
          <cell r="B1164" t="str">
            <v>Execução tirante protendido cortina atirantada</v>
          </cell>
          <cell r="E1164" t="str">
            <v>m</v>
          </cell>
          <cell r="G1164">
            <v>81.75</v>
          </cell>
          <cell r="M1164">
            <v>91.9</v>
          </cell>
          <cell r="O1164">
            <v>92.75</v>
          </cell>
        </row>
        <row r="1165">
          <cell r="A1165" t="str">
            <v>5 S 06 400 01</v>
          </cell>
          <cell r="B1165" t="str">
            <v>Cêrcas arame farp. c/ mourão conc. seção quadr.</v>
          </cell>
          <cell r="E1165" t="str">
            <v>m</v>
          </cell>
          <cell r="G1165">
            <v>12.2</v>
          </cell>
          <cell r="M1165">
            <v>14.91</v>
          </cell>
          <cell r="O1165">
            <v>15.13</v>
          </cell>
        </row>
        <row r="1166">
          <cell r="A1166" t="str">
            <v>5 S 06 400 02</v>
          </cell>
          <cell r="B1166" t="str">
            <v>Cerca arame farp. c/ mourão de conc. seção triang</v>
          </cell>
          <cell r="E1166" t="str">
            <v>m</v>
          </cell>
          <cell r="G1166">
            <v>9.64</v>
          </cell>
          <cell r="M1166">
            <v>11.54</v>
          </cell>
          <cell r="O1166">
            <v>11.7</v>
          </cell>
        </row>
        <row r="1167">
          <cell r="A1167" t="str">
            <v>5 S 06 410 00</v>
          </cell>
          <cell r="B1167" t="str">
            <v>Cêrcas arame farpado com suporte madeira</v>
          </cell>
          <cell r="E1167" t="str">
            <v>m</v>
          </cell>
          <cell r="G1167">
            <v>14.63</v>
          </cell>
          <cell r="M1167">
            <v>18.72</v>
          </cell>
          <cell r="O1167">
            <v>18.739999999999998</v>
          </cell>
        </row>
        <row r="1168">
          <cell r="A1168" t="str">
            <v>5 S 09 001 07</v>
          </cell>
          <cell r="B1168" t="str">
            <v>Transporte local em rodov. não pavim.</v>
          </cell>
          <cell r="E1168" t="str">
            <v>tkm</v>
          </cell>
          <cell r="G1168">
            <v>0.49</v>
          </cell>
          <cell r="M1168">
            <v>0.54</v>
          </cell>
          <cell r="O1168">
            <v>0.55000000000000004</v>
          </cell>
        </row>
        <row r="1169">
          <cell r="A1169" t="str">
            <v>5 S 09 001 90</v>
          </cell>
          <cell r="B1169" t="str">
            <v>Transporte comercial c/ carroc. rodov. não pav.</v>
          </cell>
          <cell r="E1169" t="str">
            <v>tkm</v>
          </cell>
          <cell r="G1169">
            <v>0.32</v>
          </cell>
          <cell r="M1169">
            <v>0.35</v>
          </cell>
          <cell r="O1169">
            <v>0.36</v>
          </cell>
        </row>
        <row r="1170">
          <cell r="A1170" t="str">
            <v>5 S 09 002 07</v>
          </cell>
          <cell r="B1170" t="str">
            <v>Transporte local em rodov. pavim.</v>
          </cell>
          <cell r="E1170" t="str">
            <v>tkm</v>
          </cell>
          <cell r="G1170">
            <v>0.36</v>
          </cell>
          <cell r="M1170">
            <v>0.4</v>
          </cell>
          <cell r="O1170">
            <v>0.41</v>
          </cell>
        </row>
        <row r="1171">
          <cell r="A1171" t="str">
            <v>5 S 09 002 90</v>
          </cell>
          <cell r="B1171" t="str">
            <v>Transporte comercial c/ carroceria rodov. pav.</v>
          </cell>
          <cell r="E1171" t="str">
            <v>tkm</v>
          </cell>
          <cell r="G1171">
            <v>0.21</v>
          </cell>
          <cell r="M1171">
            <v>0.23</v>
          </cell>
          <cell r="O1171">
            <v>0.24</v>
          </cell>
        </row>
        <row r="1173">
          <cell r="B1173" t="str">
            <v>MATERIAIS</v>
          </cell>
          <cell r="C1173" t="str">
            <v>Und Com</v>
          </cell>
          <cell r="D1173" t="str">
            <v>Fator de Conversão</v>
          </cell>
          <cell r="E1173" t="str">
            <v>Und</v>
          </cell>
        </row>
        <row r="1174">
          <cell r="A1174" t="str">
            <v>AM01</v>
          </cell>
          <cell r="B1174" t="str">
            <v>Aço D=4,2 mm CA 25</v>
          </cell>
          <cell r="C1174" t="str">
            <v>kg</v>
          </cell>
          <cell r="D1174">
            <v>1</v>
          </cell>
          <cell r="E1174" t="str">
            <v>kg</v>
          </cell>
          <cell r="F1174">
            <v>1.92</v>
          </cell>
          <cell r="G1174">
            <v>1.92</v>
          </cell>
          <cell r="I1174">
            <v>0</v>
          </cell>
          <cell r="AD1174">
            <v>1.92</v>
          </cell>
        </row>
        <row r="1175">
          <cell r="A1175" t="str">
            <v>AM02</v>
          </cell>
          <cell r="B1175" t="str">
            <v>Aço D=6,3 mm CA 25</v>
          </cell>
          <cell r="C1175" t="str">
            <v>kg</v>
          </cell>
          <cell r="D1175">
            <v>1</v>
          </cell>
          <cell r="E1175" t="str">
            <v>kg</v>
          </cell>
          <cell r="F1175">
            <v>1.93</v>
          </cell>
          <cell r="G1175">
            <v>1.93</v>
          </cell>
          <cell r="I1175">
            <v>0</v>
          </cell>
          <cell r="AD1175">
            <v>1.93</v>
          </cell>
        </row>
        <row r="1176">
          <cell r="A1176" t="str">
            <v>AM03</v>
          </cell>
          <cell r="B1176" t="str">
            <v>Aço D=10 mm CA 25</v>
          </cell>
          <cell r="C1176" t="str">
            <v>kg</v>
          </cell>
          <cell r="D1176">
            <v>1</v>
          </cell>
          <cell r="E1176" t="str">
            <v>kg</v>
          </cell>
          <cell r="F1176">
            <v>1.6</v>
          </cell>
          <cell r="G1176">
            <v>1.6</v>
          </cell>
          <cell r="I1176">
            <v>0</v>
          </cell>
          <cell r="AD1176">
            <v>1.6</v>
          </cell>
        </row>
        <row r="1177">
          <cell r="A1177" t="str">
            <v>AM04</v>
          </cell>
          <cell r="B1177" t="str">
            <v>Aço D=6,3 mm CA 50</v>
          </cell>
          <cell r="C1177" t="str">
            <v>kg</v>
          </cell>
          <cell r="D1177">
            <v>1</v>
          </cell>
          <cell r="E1177" t="str">
            <v>kg</v>
          </cell>
          <cell r="F1177">
            <v>1.98</v>
          </cell>
          <cell r="G1177">
            <v>1.98</v>
          </cell>
          <cell r="I1177">
            <v>0</v>
          </cell>
          <cell r="AD1177">
            <v>1.98</v>
          </cell>
        </row>
        <row r="1178">
          <cell r="A1178" t="str">
            <v>AM05</v>
          </cell>
          <cell r="B1178" t="str">
            <v>Aço D=10 mm CA 50</v>
          </cell>
          <cell r="C1178" t="str">
            <v>kg</v>
          </cell>
          <cell r="D1178">
            <v>1</v>
          </cell>
          <cell r="E1178" t="str">
            <v>kg</v>
          </cell>
          <cell r="F1178">
            <v>1.65</v>
          </cell>
          <cell r="G1178">
            <v>1.65</v>
          </cell>
          <cell r="I1178">
            <v>0</v>
          </cell>
          <cell r="AD1178">
            <v>1.3</v>
          </cell>
        </row>
        <row r="1179">
          <cell r="A1179" t="str">
            <v>AM06</v>
          </cell>
          <cell r="B1179" t="str">
            <v>Aço D=4,2 mm CA 60</v>
          </cell>
          <cell r="C1179" t="str">
            <v>kg</v>
          </cell>
          <cell r="D1179">
            <v>1</v>
          </cell>
          <cell r="E1179" t="str">
            <v>kg</v>
          </cell>
          <cell r="F1179">
            <v>2.1</v>
          </cell>
          <cell r="G1179">
            <v>2.1</v>
          </cell>
          <cell r="I1179">
            <v>0</v>
          </cell>
          <cell r="AD1179">
            <v>2.1</v>
          </cell>
        </row>
        <row r="1180">
          <cell r="A1180" t="str">
            <v>AM07</v>
          </cell>
          <cell r="B1180" t="str">
            <v>Aço D=5,0 mm CA 60</v>
          </cell>
          <cell r="C1180" t="str">
            <v>kg</v>
          </cell>
          <cell r="D1180">
            <v>1</v>
          </cell>
          <cell r="E1180" t="str">
            <v>kg</v>
          </cell>
          <cell r="F1180">
            <v>2.1</v>
          </cell>
          <cell r="G1180">
            <v>2.1</v>
          </cell>
          <cell r="I1180">
            <v>0</v>
          </cell>
          <cell r="AD1180">
            <v>2.1</v>
          </cell>
        </row>
        <row r="1181">
          <cell r="A1181" t="str">
            <v>AM08</v>
          </cell>
          <cell r="B1181" t="str">
            <v>Aço D=6,0 mm CA 60</v>
          </cell>
          <cell r="C1181" t="str">
            <v>kg</v>
          </cell>
          <cell r="D1181">
            <v>1</v>
          </cell>
          <cell r="E1181" t="str">
            <v>kg</v>
          </cell>
          <cell r="F1181">
            <v>2.17</v>
          </cell>
          <cell r="G1181">
            <v>2.17</v>
          </cell>
          <cell r="I1181">
            <v>0</v>
          </cell>
          <cell r="AD1181">
            <v>2.17</v>
          </cell>
        </row>
        <row r="1182">
          <cell r="A1182" t="str">
            <v>AM09</v>
          </cell>
          <cell r="B1182" t="str">
            <v>Mandíbula móvel p/ britador 6240C</v>
          </cell>
          <cell r="C1182" t="str">
            <v>un</v>
          </cell>
          <cell r="D1182">
            <v>216</v>
          </cell>
          <cell r="E1182" t="str">
            <v>u/h</v>
          </cell>
          <cell r="F1182">
            <v>1090.2</v>
          </cell>
          <cell r="G1182">
            <v>5.0472222222222225</v>
          </cell>
          <cell r="I1182">
            <v>0</v>
          </cell>
          <cell r="AD1182">
            <v>5.0472000000000001</v>
          </cell>
        </row>
        <row r="1183">
          <cell r="A1183" t="str">
            <v>AM10</v>
          </cell>
          <cell r="B1183" t="str">
            <v>Mandíbula fixa p/ britador 6240C</v>
          </cell>
          <cell r="C1183" t="str">
            <v>un</v>
          </cell>
          <cell r="D1183">
            <v>133</v>
          </cell>
          <cell r="E1183" t="str">
            <v>u/h</v>
          </cell>
          <cell r="F1183">
            <v>1190.2</v>
          </cell>
          <cell r="G1183">
            <v>8.9488721804511275</v>
          </cell>
          <cell r="I1183">
            <v>0</v>
          </cell>
          <cell r="AD1183">
            <v>8.9489000000000001</v>
          </cell>
        </row>
        <row r="1184">
          <cell r="A1184" t="str">
            <v>AM11</v>
          </cell>
          <cell r="B1184" t="str">
            <v>Revestimento móvel p/ britador 60TS</v>
          </cell>
          <cell r="C1184" t="str">
            <v>un</v>
          </cell>
          <cell r="D1184">
            <v>381</v>
          </cell>
          <cell r="E1184" t="str">
            <v>u/h</v>
          </cell>
          <cell r="F1184">
            <v>980.01</v>
          </cell>
          <cell r="G1184">
            <v>2.5722047244094486</v>
          </cell>
          <cell r="I1184">
            <v>0</v>
          </cell>
          <cell r="AD1184">
            <v>2.5722</v>
          </cell>
        </row>
        <row r="1185">
          <cell r="A1185" t="str">
            <v>AM12</v>
          </cell>
          <cell r="B1185" t="str">
            <v>Revestimento fixo p/ britador 60TS</v>
          </cell>
          <cell r="C1185" t="str">
            <v>un</v>
          </cell>
          <cell r="D1185">
            <v>395</v>
          </cell>
          <cell r="E1185" t="str">
            <v>u/h</v>
          </cell>
          <cell r="F1185">
            <v>1325.3</v>
          </cell>
          <cell r="G1185">
            <v>3.3551898734177215</v>
          </cell>
          <cell r="I1185">
            <v>0</v>
          </cell>
          <cell r="AD1185">
            <v>3.3552</v>
          </cell>
        </row>
        <row r="1186">
          <cell r="A1186" t="str">
            <v>AM19</v>
          </cell>
          <cell r="B1186" t="str">
            <v>Mandíbula fixa p/ britador 4230</v>
          </cell>
          <cell r="C1186" t="str">
            <v>un</v>
          </cell>
          <cell r="D1186">
            <v>150</v>
          </cell>
          <cell r="E1186" t="str">
            <v>u/h</v>
          </cell>
          <cell r="F1186">
            <v>536.13</v>
          </cell>
          <cell r="G1186">
            <v>3.5741999999999998</v>
          </cell>
          <cell r="I1186">
            <v>0</v>
          </cell>
          <cell r="AD1186">
            <v>3.5741999999999998</v>
          </cell>
        </row>
        <row r="1187">
          <cell r="A1187" t="str">
            <v>AM20</v>
          </cell>
          <cell r="B1187" t="str">
            <v>Mandíbula móvel p/ britador 4230</v>
          </cell>
          <cell r="C1187" t="str">
            <v>un</v>
          </cell>
          <cell r="D1187">
            <v>100</v>
          </cell>
          <cell r="E1187" t="str">
            <v>u/h</v>
          </cell>
          <cell r="F1187">
            <v>548.82000000000005</v>
          </cell>
          <cell r="G1187">
            <v>5.4882000000000009</v>
          </cell>
          <cell r="I1187">
            <v>0</v>
          </cell>
          <cell r="AD1187">
            <v>5.4882999999999997</v>
          </cell>
        </row>
        <row r="1188">
          <cell r="A1188" t="str">
            <v>AM25</v>
          </cell>
          <cell r="B1188" t="str">
            <v>Mandíbula móvel para britador 80x50</v>
          </cell>
          <cell r="C1188" t="str">
            <v>un</v>
          </cell>
          <cell r="D1188">
            <v>250</v>
          </cell>
          <cell r="E1188" t="str">
            <v>u/h</v>
          </cell>
          <cell r="F1188">
            <v>2908.5</v>
          </cell>
          <cell r="G1188">
            <v>11.634</v>
          </cell>
          <cell r="I1188">
            <v>0</v>
          </cell>
          <cell r="AD1188">
            <v>9.6</v>
          </cell>
        </row>
        <row r="1189">
          <cell r="A1189" t="str">
            <v>AM26</v>
          </cell>
          <cell r="B1189" t="str">
            <v>Mandíbula fixa para britador 80x50</v>
          </cell>
          <cell r="C1189" t="str">
            <v>un</v>
          </cell>
          <cell r="D1189">
            <v>437</v>
          </cell>
          <cell r="E1189" t="str">
            <v>u/h</v>
          </cell>
          <cell r="F1189">
            <v>2814.02</v>
          </cell>
          <cell r="G1189">
            <v>6.4394050343249427</v>
          </cell>
          <cell r="I1189">
            <v>0</v>
          </cell>
          <cell r="AD1189">
            <v>5.2403000000000004</v>
          </cell>
        </row>
        <row r="1190">
          <cell r="A1190" t="str">
            <v>AM27</v>
          </cell>
          <cell r="B1190" t="str">
            <v>Revestimento móvel p/ britador 90TS</v>
          </cell>
          <cell r="C1190" t="str">
            <v>un</v>
          </cell>
          <cell r="D1190">
            <v>338</v>
          </cell>
          <cell r="E1190" t="str">
            <v>u/h</v>
          </cell>
          <cell r="F1190">
            <v>2036.99</v>
          </cell>
          <cell r="G1190">
            <v>6.0265976331360944</v>
          </cell>
          <cell r="I1190">
            <v>0</v>
          </cell>
          <cell r="AD1190">
            <v>4.9112</v>
          </cell>
        </row>
        <row r="1191">
          <cell r="A1191" t="str">
            <v>AM28</v>
          </cell>
          <cell r="B1191" t="str">
            <v>Revestimento fixo p/ britador 90TS</v>
          </cell>
          <cell r="C1191" t="str">
            <v>un</v>
          </cell>
          <cell r="D1191">
            <v>440</v>
          </cell>
          <cell r="E1191" t="str">
            <v>u/h</v>
          </cell>
          <cell r="F1191">
            <v>2729.98</v>
          </cell>
          <cell r="G1191">
            <v>6.2045000000000003</v>
          </cell>
          <cell r="I1191">
            <v>0</v>
          </cell>
          <cell r="AD1191">
            <v>4.7272999999999996</v>
          </cell>
        </row>
        <row r="1192">
          <cell r="A1192" t="str">
            <v>AM29</v>
          </cell>
          <cell r="B1192" t="str">
            <v>Revestimento móvel p/ britador 90TF</v>
          </cell>
          <cell r="C1192" t="str">
            <v>un</v>
          </cell>
          <cell r="D1192">
            <v>99</v>
          </cell>
          <cell r="E1192" t="str">
            <v>u/h</v>
          </cell>
          <cell r="F1192">
            <v>1795.5</v>
          </cell>
          <cell r="G1192">
            <v>18.136363636363637</v>
          </cell>
          <cell r="I1192">
            <v>0</v>
          </cell>
          <cell r="AD1192">
            <v>14.7475</v>
          </cell>
        </row>
        <row r="1193">
          <cell r="A1193" t="str">
            <v>AM30</v>
          </cell>
          <cell r="B1193" t="str">
            <v>Revestimento fixo p/ britador 90TF</v>
          </cell>
          <cell r="C1193" t="str">
            <v>un</v>
          </cell>
          <cell r="D1193">
            <v>125</v>
          </cell>
          <cell r="E1193" t="str">
            <v>u/h</v>
          </cell>
          <cell r="F1193">
            <v>1617</v>
          </cell>
          <cell r="G1193">
            <v>12.936</v>
          </cell>
          <cell r="I1193">
            <v>0</v>
          </cell>
          <cell r="AD1193">
            <v>10.8</v>
          </cell>
        </row>
        <row r="1194">
          <cell r="A1194" t="str">
            <v>AM35</v>
          </cell>
          <cell r="B1194" t="str">
            <v>Brita 1</v>
          </cell>
          <cell r="C1194" t="str">
            <v>m3</v>
          </cell>
          <cell r="D1194">
            <v>1</v>
          </cell>
          <cell r="E1194" t="str">
            <v>m3</v>
          </cell>
          <cell r="F1194">
            <v>22</v>
          </cell>
          <cell r="G1194">
            <v>22</v>
          </cell>
          <cell r="I1194">
            <v>0</v>
          </cell>
          <cell r="AD1194">
            <v>19</v>
          </cell>
        </row>
        <row r="1195">
          <cell r="A1195" t="str">
            <v>AM36</v>
          </cell>
          <cell r="B1195" t="str">
            <v>Brita 2</v>
          </cell>
          <cell r="C1195" t="str">
            <v>m3</v>
          </cell>
          <cell r="D1195">
            <v>1</v>
          </cell>
          <cell r="E1195" t="str">
            <v>m3</v>
          </cell>
          <cell r="F1195">
            <v>22</v>
          </cell>
          <cell r="G1195">
            <v>22</v>
          </cell>
          <cell r="I1195">
            <v>0</v>
          </cell>
          <cell r="AD1195">
            <v>19</v>
          </cell>
        </row>
        <row r="1196">
          <cell r="A1196" t="str">
            <v>AM37</v>
          </cell>
          <cell r="B1196" t="str">
            <v>Brita 3</v>
          </cell>
          <cell r="C1196" t="str">
            <v>m3</v>
          </cell>
          <cell r="D1196">
            <v>1</v>
          </cell>
          <cell r="E1196" t="str">
            <v>m3</v>
          </cell>
          <cell r="F1196">
            <v>22</v>
          </cell>
          <cell r="G1196">
            <v>22</v>
          </cell>
          <cell r="I1196">
            <v>0</v>
          </cell>
          <cell r="AD1196">
            <v>19</v>
          </cell>
        </row>
        <row r="1197">
          <cell r="A1197" t="str">
            <v>F801</v>
          </cell>
          <cell r="B1197" t="str">
            <v>Bomba hidráulica alta pressão MAC</v>
          </cell>
          <cell r="C1197" t="str">
            <v>dia</v>
          </cell>
          <cell r="D1197">
            <v>8</v>
          </cell>
          <cell r="E1197" t="str">
            <v>h</v>
          </cell>
          <cell r="F1197">
            <v>265</v>
          </cell>
          <cell r="G1197">
            <v>33.125</v>
          </cell>
          <cell r="I1197">
            <v>0</v>
          </cell>
          <cell r="AD1197">
            <v>33.125</v>
          </cell>
        </row>
        <row r="1198">
          <cell r="A1198" t="str">
            <v>F802</v>
          </cell>
          <cell r="B1198" t="str">
            <v>Bomba eletr p/ injeção de nata MAC</v>
          </cell>
          <cell r="C1198" t="str">
            <v>dia</v>
          </cell>
          <cell r="D1198">
            <v>8</v>
          </cell>
          <cell r="E1198" t="str">
            <v>h</v>
          </cell>
          <cell r="F1198">
            <v>285</v>
          </cell>
          <cell r="G1198">
            <v>35.625</v>
          </cell>
          <cell r="I1198">
            <v>0</v>
          </cell>
          <cell r="AD1198">
            <v>35.625</v>
          </cell>
        </row>
        <row r="1199">
          <cell r="A1199" t="str">
            <v>F803</v>
          </cell>
          <cell r="B1199" t="str">
            <v>Macaco p/ protensão MAC 7</v>
          </cell>
          <cell r="C1199" t="str">
            <v>dia</v>
          </cell>
          <cell r="D1199">
            <v>8</v>
          </cell>
          <cell r="E1199" t="str">
            <v>h</v>
          </cell>
          <cell r="F1199">
            <v>265</v>
          </cell>
          <cell r="G1199">
            <v>33.125</v>
          </cell>
          <cell r="I1199">
            <v>0</v>
          </cell>
          <cell r="AD1199">
            <v>33.125</v>
          </cell>
        </row>
        <row r="1200">
          <cell r="A1200" t="str">
            <v>F804</v>
          </cell>
          <cell r="B1200" t="str">
            <v>Macaco p/ protensão MAC 12</v>
          </cell>
          <cell r="C1200" t="str">
            <v>dia</v>
          </cell>
          <cell r="D1200">
            <v>8</v>
          </cell>
          <cell r="E1200" t="str">
            <v>h</v>
          </cell>
          <cell r="F1200">
            <v>275</v>
          </cell>
          <cell r="G1200">
            <v>34.375</v>
          </cell>
          <cell r="I1200">
            <v>0</v>
          </cell>
          <cell r="AD1200">
            <v>34.375</v>
          </cell>
        </row>
        <row r="1201">
          <cell r="A1201" t="str">
            <v>F805</v>
          </cell>
          <cell r="B1201" t="str">
            <v>Macaco p/ protensão MAC 4</v>
          </cell>
          <cell r="C1201" t="str">
            <v>dia</v>
          </cell>
          <cell r="D1201">
            <v>8</v>
          </cell>
          <cell r="E1201" t="str">
            <v>h</v>
          </cell>
          <cell r="F1201">
            <v>257.2</v>
          </cell>
          <cell r="G1201">
            <v>32.15</v>
          </cell>
          <cell r="I1201">
            <v>0</v>
          </cell>
          <cell r="AD1201">
            <v>32.15</v>
          </cell>
        </row>
        <row r="1202">
          <cell r="A1202" t="str">
            <v>F807</v>
          </cell>
          <cell r="B1202" t="str">
            <v>Bomba hidr. alta pressão STUP</v>
          </cell>
          <cell r="C1202" t="str">
            <v>dia</v>
          </cell>
          <cell r="D1202">
            <v>8</v>
          </cell>
          <cell r="E1202" t="str">
            <v>h</v>
          </cell>
          <cell r="F1202">
            <v>373</v>
          </cell>
          <cell r="G1202">
            <v>46.625</v>
          </cell>
          <cell r="I1202">
            <v>0</v>
          </cell>
          <cell r="AD1202">
            <v>46.625</v>
          </cell>
        </row>
        <row r="1203">
          <cell r="A1203" t="str">
            <v>F808</v>
          </cell>
          <cell r="B1203" t="str">
            <v>Bomba eletr. injeção de nata STUP</v>
          </cell>
          <cell r="C1203" t="str">
            <v>dia</v>
          </cell>
          <cell r="D1203">
            <v>8</v>
          </cell>
          <cell r="E1203" t="str">
            <v>h</v>
          </cell>
          <cell r="F1203">
            <v>385</v>
          </cell>
          <cell r="G1203">
            <v>48.125</v>
          </cell>
          <cell r="I1203">
            <v>0</v>
          </cell>
          <cell r="AD1203">
            <v>48.125</v>
          </cell>
        </row>
        <row r="1204">
          <cell r="A1204" t="str">
            <v>F809</v>
          </cell>
          <cell r="B1204" t="str">
            <v>Macaco p/ protensão STUP</v>
          </cell>
          <cell r="C1204" t="str">
            <v>dia</v>
          </cell>
          <cell r="D1204">
            <v>8</v>
          </cell>
          <cell r="E1204" t="str">
            <v>h</v>
          </cell>
          <cell r="F1204">
            <v>368</v>
          </cell>
          <cell r="G1204">
            <v>46</v>
          </cell>
          <cell r="I1204">
            <v>0</v>
          </cell>
          <cell r="AD1204">
            <v>46</v>
          </cell>
        </row>
        <row r="1205">
          <cell r="A1205" t="str">
            <v>F810</v>
          </cell>
          <cell r="B1205" t="str">
            <v>Macaco p/ protensão STUP</v>
          </cell>
          <cell r="C1205" t="str">
            <v>dia</v>
          </cell>
          <cell r="D1205">
            <v>8</v>
          </cell>
          <cell r="E1205" t="str">
            <v>h</v>
          </cell>
          <cell r="F1205">
            <v>426</v>
          </cell>
          <cell r="G1205">
            <v>53.25</v>
          </cell>
          <cell r="I1205">
            <v>0</v>
          </cell>
          <cell r="AD1205">
            <v>53.25</v>
          </cell>
        </row>
        <row r="1206">
          <cell r="A1206" t="str">
            <v>F811</v>
          </cell>
          <cell r="B1206" t="str">
            <v>Macaco p/ protensão STUP</v>
          </cell>
          <cell r="C1206" t="str">
            <v>dia</v>
          </cell>
          <cell r="D1206">
            <v>8</v>
          </cell>
          <cell r="E1206" t="str">
            <v>h</v>
          </cell>
          <cell r="F1206">
            <v>378</v>
          </cell>
          <cell r="G1206">
            <v>47.25</v>
          </cell>
          <cell r="I1206">
            <v>0</v>
          </cell>
          <cell r="AD1206">
            <v>47.25</v>
          </cell>
        </row>
        <row r="1207">
          <cell r="A1207" t="str">
            <v>F812</v>
          </cell>
          <cell r="B1207" t="str">
            <v>Macaco p/ protensão STUP</v>
          </cell>
          <cell r="C1207" t="str">
            <v>dia</v>
          </cell>
          <cell r="D1207">
            <v>8</v>
          </cell>
          <cell r="E1207" t="str">
            <v>h</v>
          </cell>
          <cell r="F1207">
            <v>352</v>
          </cell>
          <cell r="G1207">
            <v>44</v>
          </cell>
          <cell r="I1207">
            <v>0</v>
          </cell>
          <cell r="AD1207">
            <v>44</v>
          </cell>
        </row>
        <row r="1208">
          <cell r="A1208" t="str">
            <v>F813</v>
          </cell>
          <cell r="B1208" t="str">
            <v>Macaco p/ prot. de tirante D=32mm</v>
          </cell>
          <cell r="C1208" t="str">
            <v>dia</v>
          </cell>
          <cell r="D1208">
            <v>8</v>
          </cell>
          <cell r="E1208" t="str">
            <v>h</v>
          </cell>
          <cell r="F1208">
            <v>51.5</v>
          </cell>
          <cell r="G1208">
            <v>6.4375</v>
          </cell>
          <cell r="I1208">
            <v>0</v>
          </cell>
          <cell r="AD1208">
            <v>5.665</v>
          </cell>
        </row>
        <row r="1209">
          <cell r="A1209" t="str">
            <v>F814</v>
          </cell>
          <cell r="B1209" t="str">
            <v>Injeção de nata de cimento</v>
          </cell>
          <cell r="C1209" t="str">
            <v>m</v>
          </cell>
          <cell r="D1209">
            <v>1</v>
          </cell>
          <cell r="E1209" t="str">
            <v>m</v>
          </cell>
          <cell r="F1209">
            <v>5.25</v>
          </cell>
          <cell r="G1209">
            <v>5.25</v>
          </cell>
          <cell r="I1209">
            <v>0</v>
          </cell>
          <cell r="AD1209">
            <v>4.53</v>
          </cell>
        </row>
        <row r="1210">
          <cell r="A1210" t="str">
            <v>F943</v>
          </cell>
          <cell r="B1210" t="str">
            <v>Terra Armada - moldes metálicos</v>
          </cell>
          <cell r="C1210" t="str">
            <v>cj</v>
          </cell>
          <cell r="D1210">
            <v>1</v>
          </cell>
          <cell r="E1210" t="str">
            <v>m3</v>
          </cell>
          <cell r="F1210">
            <v>2.6</v>
          </cell>
          <cell r="G1210">
            <v>2.6</v>
          </cell>
          <cell r="I1210">
            <v>0</v>
          </cell>
          <cell r="AD1210">
            <v>2.6</v>
          </cell>
        </row>
        <row r="1211">
          <cell r="A1211" t="str">
            <v>M001</v>
          </cell>
          <cell r="B1211" t="str">
            <v>Gasolina</v>
          </cell>
          <cell r="C1211" t="str">
            <v>l</v>
          </cell>
          <cell r="D1211">
            <v>1</v>
          </cell>
          <cell r="E1211" t="str">
            <v>l</v>
          </cell>
          <cell r="F1211">
            <v>2.1</v>
          </cell>
          <cell r="G1211">
            <v>2.1</v>
          </cell>
          <cell r="I1211">
            <v>0</v>
          </cell>
          <cell r="AD1211">
            <v>1.68</v>
          </cell>
        </row>
        <row r="1212">
          <cell r="A1212" t="str">
            <v>M002</v>
          </cell>
          <cell r="B1212" t="str">
            <v>Diesel</v>
          </cell>
          <cell r="C1212" t="str">
            <v>l</v>
          </cell>
          <cell r="D1212">
            <v>1</v>
          </cell>
          <cell r="E1212" t="str">
            <v>l</v>
          </cell>
          <cell r="F1212">
            <v>1.39</v>
          </cell>
          <cell r="G1212">
            <v>1.39</v>
          </cell>
          <cell r="I1212">
            <v>0</v>
          </cell>
          <cell r="AD1212">
            <v>1.07</v>
          </cell>
        </row>
        <row r="1213">
          <cell r="A1213" t="str">
            <v>M003</v>
          </cell>
          <cell r="B1213" t="str">
            <v>Óleo combustível 1A</v>
          </cell>
          <cell r="C1213" t="str">
            <v>l</v>
          </cell>
          <cell r="D1213">
            <v>1</v>
          </cell>
          <cell r="E1213" t="str">
            <v>l</v>
          </cell>
          <cell r="F1213">
            <v>0.99</v>
          </cell>
          <cell r="G1213">
            <v>0.99</v>
          </cell>
          <cell r="I1213">
            <v>0</v>
          </cell>
          <cell r="AD1213">
            <v>0.8</v>
          </cell>
        </row>
        <row r="1214">
          <cell r="A1214" t="str">
            <v>M004</v>
          </cell>
          <cell r="B1214" t="str">
            <v>Álcool</v>
          </cell>
          <cell r="C1214" t="str">
            <v>l</v>
          </cell>
          <cell r="D1214">
            <v>1</v>
          </cell>
          <cell r="E1214" t="str">
            <v>l</v>
          </cell>
          <cell r="F1214">
            <v>1.52</v>
          </cell>
          <cell r="G1214">
            <v>1.52</v>
          </cell>
          <cell r="I1214">
            <v>0</v>
          </cell>
          <cell r="AD1214">
            <v>0.91</v>
          </cell>
        </row>
        <row r="1215">
          <cell r="A1215" t="str">
            <v>M005</v>
          </cell>
          <cell r="B1215" t="str">
            <v>Energia elétrica</v>
          </cell>
          <cell r="C1215" t="str">
            <v>kwh</v>
          </cell>
          <cell r="D1215">
            <v>1</v>
          </cell>
          <cell r="E1215" t="str">
            <v>kwh</v>
          </cell>
          <cell r="F1215">
            <v>0.34</v>
          </cell>
          <cell r="G1215">
            <v>0.34</v>
          </cell>
          <cell r="I1215">
            <v>0</v>
          </cell>
          <cell r="AD1215">
            <v>0.33</v>
          </cell>
        </row>
        <row r="1216">
          <cell r="A1216" t="str">
            <v>M101</v>
          </cell>
          <cell r="B1216" t="str">
            <v>Cimento asfáltico CAP-20</v>
          </cell>
          <cell r="C1216" t="str">
            <v>t</v>
          </cell>
          <cell r="D1216">
            <v>1</v>
          </cell>
          <cell r="E1216" t="str">
            <v>t</v>
          </cell>
          <cell r="F1216">
            <v>0</v>
          </cell>
          <cell r="G1216">
            <v>0</v>
          </cell>
          <cell r="I1216">
            <v>0</v>
          </cell>
          <cell r="AD1216">
            <v>0</v>
          </cell>
        </row>
        <row r="1217">
          <cell r="A1217" t="str">
            <v>M102</v>
          </cell>
          <cell r="B1217" t="str">
            <v>Cimento asfáltico CAP-40</v>
          </cell>
          <cell r="C1217" t="str">
            <v>t</v>
          </cell>
          <cell r="D1217">
            <v>1</v>
          </cell>
          <cell r="E1217" t="str">
            <v>t</v>
          </cell>
          <cell r="F1217">
            <v>0</v>
          </cell>
          <cell r="G1217">
            <v>0</v>
          </cell>
          <cell r="I1217">
            <v>0</v>
          </cell>
          <cell r="AD1217">
            <v>0</v>
          </cell>
        </row>
        <row r="1218">
          <cell r="A1218" t="str">
            <v>M103</v>
          </cell>
          <cell r="B1218" t="str">
            <v>Asfalto diluído CM-30</v>
          </cell>
          <cell r="C1218" t="str">
            <v>t</v>
          </cell>
          <cell r="D1218">
            <v>1</v>
          </cell>
          <cell r="E1218" t="str">
            <v>t</v>
          </cell>
          <cell r="F1218">
            <v>0</v>
          </cell>
          <cell r="G1218">
            <v>0</v>
          </cell>
          <cell r="I1218">
            <v>0</v>
          </cell>
          <cell r="AD1218">
            <v>0</v>
          </cell>
        </row>
        <row r="1219">
          <cell r="A1219" t="str">
            <v>M104</v>
          </cell>
          <cell r="B1219" t="str">
            <v>Emulsão asfáltica RR-1C</v>
          </cell>
          <cell r="C1219" t="str">
            <v>t</v>
          </cell>
          <cell r="D1219">
            <v>1</v>
          </cell>
          <cell r="E1219" t="str">
            <v>t</v>
          </cell>
          <cell r="F1219">
            <v>0</v>
          </cell>
          <cell r="G1219">
            <v>0</v>
          </cell>
          <cell r="I1219">
            <v>0</v>
          </cell>
          <cell r="AD1219">
            <v>0</v>
          </cell>
        </row>
        <row r="1220">
          <cell r="A1220" t="str">
            <v>M105</v>
          </cell>
          <cell r="B1220" t="str">
            <v>Emulsão asfáltica RR-2C</v>
          </cell>
          <cell r="C1220" t="str">
            <v>t</v>
          </cell>
          <cell r="D1220">
            <v>1</v>
          </cell>
          <cell r="E1220" t="str">
            <v>t</v>
          </cell>
          <cell r="F1220">
            <v>0</v>
          </cell>
          <cell r="G1220">
            <v>0</v>
          </cell>
          <cell r="I1220">
            <v>0</v>
          </cell>
          <cell r="AD1220">
            <v>0</v>
          </cell>
        </row>
        <row r="1221">
          <cell r="A1221" t="str">
            <v>M106</v>
          </cell>
          <cell r="B1221" t="str">
            <v>Cimento asfáltico CAP 7</v>
          </cell>
          <cell r="C1221" t="str">
            <v>t</v>
          </cell>
          <cell r="D1221">
            <v>1</v>
          </cell>
          <cell r="E1221" t="str">
            <v>t</v>
          </cell>
          <cell r="F1221">
            <v>0</v>
          </cell>
          <cell r="G1221">
            <v>0</v>
          </cell>
          <cell r="I1221">
            <v>0</v>
          </cell>
          <cell r="AD1221">
            <v>0</v>
          </cell>
        </row>
        <row r="1222">
          <cell r="A1222" t="str">
            <v>M107</v>
          </cell>
          <cell r="B1222" t="str">
            <v>Emulsão asfáltica RM-1C</v>
          </cell>
          <cell r="C1222" t="str">
            <v>t</v>
          </cell>
          <cell r="D1222">
            <v>1</v>
          </cell>
          <cell r="E1222" t="str">
            <v>t</v>
          </cell>
          <cell r="F1222">
            <v>0</v>
          </cell>
          <cell r="G1222">
            <v>0</v>
          </cell>
          <cell r="I1222">
            <v>0</v>
          </cell>
          <cell r="AD1222">
            <v>0</v>
          </cell>
        </row>
        <row r="1223">
          <cell r="A1223" t="str">
            <v>M108</v>
          </cell>
          <cell r="B1223" t="str">
            <v>Emulsão asfáltica RM-2C</v>
          </cell>
          <cell r="C1223" t="str">
            <v>t</v>
          </cell>
          <cell r="D1223">
            <v>1</v>
          </cell>
          <cell r="E1223" t="str">
            <v>t</v>
          </cell>
          <cell r="F1223">
            <v>0</v>
          </cell>
          <cell r="G1223">
            <v>0</v>
          </cell>
          <cell r="I1223">
            <v>0</v>
          </cell>
          <cell r="AD1223">
            <v>0</v>
          </cell>
        </row>
        <row r="1224">
          <cell r="A1224" t="str">
            <v>M109</v>
          </cell>
          <cell r="B1224" t="str">
            <v>Emulsão asfáltica RL-1C</v>
          </cell>
          <cell r="C1224" t="str">
            <v>t</v>
          </cell>
          <cell r="D1224">
            <v>1</v>
          </cell>
          <cell r="E1224" t="str">
            <v>t</v>
          </cell>
          <cell r="F1224">
            <v>0</v>
          </cell>
          <cell r="G1224">
            <v>0</v>
          </cell>
          <cell r="I1224">
            <v>0</v>
          </cell>
          <cell r="AD1224">
            <v>0</v>
          </cell>
        </row>
        <row r="1225">
          <cell r="A1225" t="str">
            <v>M110</v>
          </cell>
          <cell r="B1225" t="str">
            <v>Emulsão polim. p/ micro-rev. a frio</v>
          </cell>
          <cell r="C1225" t="str">
            <v>t</v>
          </cell>
          <cell r="D1225">
            <v>1</v>
          </cell>
          <cell r="E1225" t="str">
            <v>t</v>
          </cell>
          <cell r="F1225">
            <v>0</v>
          </cell>
          <cell r="G1225">
            <v>0</v>
          </cell>
          <cell r="I1225">
            <v>0</v>
          </cell>
          <cell r="AD1225">
            <v>0</v>
          </cell>
        </row>
        <row r="1226">
          <cell r="A1226" t="str">
            <v>M111</v>
          </cell>
          <cell r="B1226" t="str">
            <v>Aditivo p/ controle de ruptura</v>
          </cell>
          <cell r="C1226" t="str">
            <v>kg</v>
          </cell>
          <cell r="D1226">
            <v>1</v>
          </cell>
          <cell r="E1226" t="str">
            <v>kg</v>
          </cell>
          <cell r="F1226">
            <v>2.41</v>
          </cell>
          <cell r="G1226">
            <v>2.41</v>
          </cell>
          <cell r="I1226">
            <v>0</v>
          </cell>
          <cell r="AD1226">
            <v>1.92</v>
          </cell>
        </row>
        <row r="1227">
          <cell r="A1227" t="str">
            <v>M112</v>
          </cell>
          <cell r="B1227" t="str">
            <v>Aditivo sólido (fibras)</v>
          </cell>
          <cell r="C1227" t="str">
            <v>kg</v>
          </cell>
          <cell r="D1227">
            <v>1</v>
          </cell>
          <cell r="E1227" t="str">
            <v>kg</v>
          </cell>
          <cell r="F1227">
            <v>2.4900000000000002</v>
          </cell>
          <cell r="G1227">
            <v>2.4900000000000002</v>
          </cell>
          <cell r="I1227">
            <v>0</v>
          </cell>
          <cell r="AD1227">
            <v>2.39</v>
          </cell>
        </row>
        <row r="1228">
          <cell r="A1228" t="str">
            <v>M114</v>
          </cell>
          <cell r="B1228" t="str">
            <v>Agente rejuv. p/ recicl. a quente</v>
          </cell>
          <cell r="C1228" t="str">
            <v>t</v>
          </cell>
          <cell r="D1228">
            <v>1</v>
          </cell>
          <cell r="E1228" t="str">
            <v>t</v>
          </cell>
          <cell r="F1228">
            <v>0</v>
          </cell>
          <cell r="G1228">
            <v>0</v>
          </cell>
          <cell r="I1228">
            <v>0</v>
          </cell>
          <cell r="AD1228">
            <v>0</v>
          </cell>
        </row>
        <row r="1229">
          <cell r="A1229" t="str">
            <v>M201</v>
          </cell>
          <cell r="B1229" t="str">
            <v>Cimento portland CP-32 (a granel)</v>
          </cell>
          <cell r="C1229" t="str">
            <v>kg</v>
          </cell>
          <cell r="D1229">
            <v>1</v>
          </cell>
          <cell r="E1229" t="str">
            <v>kg</v>
          </cell>
          <cell r="F1229">
            <v>0.28000000000000003</v>
          </cell>
          <cell r="G1229">
            <v>0.28000000000000003</v>
          </cell>
          <cell r="I1229">
            <v>0</v>
          </cell>
          <cell r="AD1229">
            <v>0.23</v>
          </cell>
        </row>
        <row r="1230">
          <cell r="A1230" t="str">
            <v>M202</v>
          </cell>
          <cell r="B1230" t="str">
            <v>Cimento portland CP-32</v>
          </cell>
          <cell r="C1230" t="str">
            <v>sc</v>
          </cell>
          <cell r="D1230">
            <v>50</v>
          </cell>
          <cell r="E1230" t="str">
            <v>kg</v>
          </cell>
          <cell r="F1230">
            <v>17.899999999999999</v>
          </cell>
          <cell r="G1230">
            <v>0.35799999999999998</v>
          </cell>
          <cell r="I1230">
            <v>0</v>
          </cell>
          <cell r="AD1230">
            <v>0.29599999999999999</v>
          </cell>
        </row>
        <row r="1231">
          <cell r="A1231" t="str">
            <v>M307</v>
          </cell>
          <cell r="B1231" t="str">
            <v>Cordoalha CP-190 RB D=12,7mm</v>
          </cell>
          <cell r="C1231" t="str">
            <v>kg</v>
          </cell>
          <cell r="D1231">
            <v>1</v>
          </cell>
          <cell r="E1231" t="str">
            <v>kg</v>
          </cell>
          <cell r="F1231">
            <v>3.1</v>
          </cell>
          <cell r="G1231">
            <v>3.1</v>
          </cell>
          <cell r="I1231">
            <v>0</v>
          </cell>
          <cell r="AD1231">
            <v>2.9</v>
          </cell>
        </row>
        <row r="1232">
          <cell r="A1232" t="str">
            <v>M319</v>
          </cell>
          <cell r="B1232" t="str">
            <v>Arame recozido nº. 18</v>
          </cell>
          <cell r="C1232" t="str">
            <v>kg</v>
          </cell>
          <cell r="D1232">
            <v>1</v>
          </cell>
          <cell r="E1232" t="str">
            <v>kg</v>
          </cell>
          <cell r="F1232">
            <v>2.8</v>
          </cell>
          <cell r="G1232">
            <v>2.8</v>
          </cell>
          <cell r="I1232">
            <v>0</v>
          </cell>
          <cell r="AD1232">
            <v>2.4</v>
          </cell>
        </row>
        <row r="1233">
          <cell r="A1233" t="str">
            <v>M320</v>
          </cell>
          <cell r="B1233" t="str">
            <v>Pregos (18x30)</v>
          </cell>
          <cell r="C1233" t="str">
            <v>kg</v>
          </cell>
          <cell r="D1233">
            <v>1</v>
          </cell>
          <cell r="E1233" t="str">
            <v>kg</v>
          </cell>
          <cell r="F1233">
            <v>2.0499999999999998</v>
          </cell>
          <cell r="G1233">
            <v>2.0499999999999998</v>
          </cell>
          <cell r="I1233">
            <v>0</v>
          </cell>
          <cell r="AD1233">
            <v>2</v>
          </cell>
        </row>
        <row r="1234">
          <cell r="A1234" t="str">
            <v>M321</v>
          </cell>
          <cell r="B1234" t="str">
            <v>Arame farpado nº. 16 galv. simples</v>
          </cell>
          <cell r="C1234" t="str">
            <v>rl</v>
          </cell>
          <cell r="D1234">
            <v>250</v>
          </cell>
          <cell r="E1234" t="str">
            <v>m</v>
          </cell>
          <cell r="F1234">
            <v>40</v>
          </cell>
          <cell r="G1234">
            <v>0.16</v>
          </cell>
          <cell r="I1234">
            <v>0</v>
          </cell>
          <cell r="AD1234">
            <v>0.1512</v>
          </cell>
        </row>
        <row r="1235">
          <cell r="A1235" t="str">
            <v>M322</v>
          </cell>
          <cell r="B1235" t="str">
            <v>Grampo para cerca galvanizado 1 x 9</v>
          </cell>
          <cell r="C1235" t="str">
            <v>kg</v>
          </cell>
          <cell r="D1235">
            <v>1</v>
          </cell>
          <cell r="E1235" t="str">
            <v>kg</v>
          </cell>
          <cell r="F1235">
            <v>3.6</v>
          </cell>
          <cell r="G1235">
            <v>3.6</v>
          </cell>
          <cell r="I1235">
            <v>0</v>
          </cell>
          <cell r="AD1235">
            <v>3.54</v>
          </cell>
        </row>
        <row r="1236">
          <cell r="A1236" t="str">
            <v>M323</v>
          </cell>
          <cell r="B1236" t="str">
            <v>Cantoneira de aço 4" x 4" x 3/8"</v>
          </cell>
          <cell r="C1236" t="str">
            <v>kg</v>
          </cell>
          <cell r="D1236">
            <v>1</v>
          </cell>
          <cell r="E1236" t="str">
            <v>kg</v>
          </cell>
          <cell r="F1236">
            <v>2.12</v>
          </cell>
          <cell r="G1236">
            <v>2.12</v>
          </cell>
          <cell r="I1236">
            <v>0</v>
          </cell>
          <cell r="AD1236">
            <v>1.9</v>
          </cell>
        </row>
        <row r="1237">
          <cell r="A1237" t="str">
            <v>M324</v>
          </cell>
          <cell r="B1237" t="str">
            <v>Pórtico metálico (15 a 17m de vão)</v>
          </cell>
          <cell r="C1237" t="str">
            <v>un</v>
          </cell>
          <cell r="D1237">
            <v>1</v>
          </cell>
          <cell r="E1237" t="str">
            <v>un</v>
          </cell>
          <cell r="F1237">
            <v>28500</v>
          </cell>
          <cell r="G1237">
            <v>28500</v>
          </cell>
          <cell r="I1237">
            <v>0</v>
          </cell>
          <cell r="AD1237">
            <v>21000</v>
          </cell>
        </row>
        <row r="1238">
          <cell r="A1238" t="str">
            <v>M325</v>
          </cell>
          <cell r="B1238" t="str">
            <v>Trilho metálico TR-37 (usado)</v>
          </cell>
          <cell r="C1238" t="str">
            <v>kg</v>
          </cell>
          <cell r="D1238">
            <v>1</v>
          </cell>
          <cell r="E1238" t="str">
            <v>kg</v>
          </cell>
          <cell r="F1238">
            <v>0.7</v>
          </cell>
          <cell r="G1238">
            <v>0.7</v>
          </cell>
          <cell r="I1238">
            <v>0</v>
          </cell>
          <cell r="AD1238">
            <v>0.72</v>
          </cell>
        </row>
        <row r="1239">
          <cell r="A1239" t="str">
            <v>M326</v>
          </cell>
          <cell r="B1239" t="str">
            <v>Série de brocas S-12 D=22 mm</v>
          </cell>
          <cell r="C1239" t="str">
            <v>un</v>
          </cell>
          <cell r="D1239">
            <v>1</v>
          </cell>
          <cell r="E1239" t="str">
            <v>un</v>
          </cell>
          <cell r="F1239">
            <v>1320.8</v>
          </cell>
          <cell r="G1239">
            <v>1320.8</v>
          </cell>
          <cell r="I1239">
            <v>0</v>
          </cell>
          <cell r="AD1239">
            <v>1320.8</v>
          </cell>
        </row>
        <row r="1240">
          <cell r="A1240" t="str">
            <v>M328</v>
          </cell>
          <cell r="B1240" t="str">
            <v>Luva de emenda D=32mm</v>
          </cell>
          <cell r="C1240" t="str">
            <v>un</v>
          </cell>
          <cell r="D1240">
            <v>1</v>
          </cell>
          <cell r="E1240" t="str">
            <v>un</v>
          </cell>
          <cell r="F1240">
            <v>41.5</v>
          </cell>
          <cell r="G1240">
            <v>41.5</v>
          </cell>
          <cell r="I1240">
            <v>0</v>
          </cell>
          <cell r="AD1240">
            <v>41.5</v>
          </cell>
        </row>
        <row r="1241">
          <cell r="A1241" t="str">
            <v>M330</v>
          </cell>
          <cell r="B1241" t="str">
            <v>Calha met. semicircular D=40 cm</v>
          </cell>
          <cell r="C1241" t="str">
            <v>m</v>
          </cell>
          <cell r="D1241">
            <v>1</v>
          </cell>
          <cell r="E1241" t="str">
            <v>m</v>
          </cell>
          <cell r="F1241">
            <v>61.9</v>
          </cell>
          <cell r="G1241">
            <v>61.9</v>
          </cell>
          <cell r="I1241">
            <v>0</v>
          </cell>
          <cell r="AD1241">
            <v>56</v>
          </cell>
        </row>
        <row r="1242">
          <cell r="A1242" t="str">
            <v>M331</v>
          </cell>
          <cell r="B1242" t="str">
            <v>Paraf. fixação calha met. (1/2"x1")</v>
          </cell>
          <cell r="C1242" t="str">
            <v>un</v>
          </cell>
          <cell r="D1242">
            <v>1</v>
          </cell>
          <cell r="E1242" t="str">
            <v>un</v>
          </cell>
          <cell r="F1242">
            <v>3.65</v>
          </cell>
          <cell r="G1242">
            <v>3.65</v>
          </cell>
          <cell r="I1242">
            <v>0</v>
          </cell>
          <cell r="AD1242">
            <v>3.2</v>
          </cell>
        </row>
        <row r="1243">
          <cell r="A1243" t="str">
            <v>M332</v>
          </cell>
          <cell r="B1243" t="str">
            <v>Paraf. forma de madeira (1/2"x3")</v>
          </cell>
          <cell r="C1243" t="str">
            <v>kg</v>
          </cell>
          <cell r="D1243">
            <v>1</v>
          </cell>
          <cell r="E1243" t="str">
            <v>kg</v>
          </cell>
          <cell r="F1243">
            <v>14.5</v>
          </cell>
          <cell r="G1243">
            <v>14.5</v>
          </cell>
          <cell r="I1243">
            <v>0</v>
          </cell>
          <cell r="AD1243">
            <v>15</v>
          </cell>
        </row>
        <row r="1244">
          <cell r="A1244" t="str">
            <v>M334</v>
          </cell>
          <cell r="B1244" t="str">
            <v>Paraf. zinc. c/ fenda 1 1/2"x3/16"</v>
          </cell>
          <cell r="C1244" t="str">
            <v>un</v>
          </cell>
          <cell r="D1244">
            <v>1</v>
          </cell>
          <cell r="E1244" t="str">
            <v>un</v>
          </cell>
          <cell r="F1244">
            <v>0.08</v>
          </cell>
          <cell r="G1244">
            <v>0.08</v>
          </cell>
          <cell r="I1244">
            <v>0</v>
          </cell>
          <cell r="AD1244">
            <v>0.08</v>
          </cell>
        </row>
        <row r="1245">
          <cell r="A1245" t="str">
            <v>M335</v>
          </cell>
          <cell r="B1245" t="str">
            <v>Paraf. zincado francês 4" x 5/16"</v>
          </cell>
          <cell r="C1245" t="str">
            <v>un</v>
          </cell>
          <cell r="D1245">
            <v>1</v>
          </cell>
          <cell r="E1245" t="str">
            <v>un</v>
          </cell>
          <cell r="F1245">
            <v>0.34</v>
          </cell>
          <cell r="G1245">
            <v>0.34</v>
          </cell>
          <cell r="I1245">
            <v>0</v>
          </cell>
          <cell r="AD1245">
            <v>0.34</v>
          </cell>
        </row>
        <row r="1246">
          <cell r="A1246" t="str">
            <v>M338</v>
          </cell>
          <cell r="B1246" t="str">
            <v>Cano de ferro D=3/4"</v>
          </cell>
          <cell r="C1246" t="str">
            <v>pç</v>
          </cell>
          <cell r="D1246">
            <v>6</v>
          </cell>
          <cell r="E1246" t="str">
            <v>m</v>
          </cell>
          <cell r="F1246">
            <v>26.5</v>
          </cell>
          <cell r="G1246">
            <v>4.416666666666667</v>
          </cell>
          <cell r="I1246">
            <v>0</v>
          </cell>
          <cell r="AD1246">
            <v>4.7</v>
          </cell>
        </row>
        <row r="1247">
          <cell r="A1247" t="str">
            <v>M339</v>
          </cell>
          <cell r="B1247" t="str">
            <v>Cantoneira ferro (3,0"x3,0"x3/8")</v>
          </cell>
          <cell r="C1247" t="str">
            <v>kg</v>
          </cell>
          <cell r="D1247">
            <v>1</v>
          </cell>
          <cell r="E1247" t="str">
            <v>kg</v>
          </cell>
          <cell r="F1247">
            <v>1.89</v>
          </cell>
          <cell r="G1247">
            <v>1.89</v>
          </cell>
          <cell r="I1247">
            <v>0</v>
          </cell>
          <cell r="AD1247">
            <v>1.72</v>
          </cell>
        </row>
        <row r="1248">
          <cell r="A1248" t="str">
            <v>M340</v>
          </cell>
          <cell r="B1248" t="str">
            <v>Tampão de ferro fundido</v>
          </cell>
          <cell r="C1248" t="str">
            <v>un</v>
          </cell>
          <cell r="D1248">
            <v>1</v>
          </cell>
          <cell r="E1248" t="str">
            <v>un</v>
          </cell>
          <cell r="F1248">
            <v>135.36000000000001</v>
          </cell>
          <cell r="G1248">
            <v>135.36000000000001</v>
          </cell>
          <cell r="I1248">
            <v>0</v>
          </cell>
          <cell r="AD1248">
            <v>135.36000000000001</v>
          </cell>
        </row>
        <row r="1249">
          <cell r="A1249" t="str">
            <v>M341</v>
          </cell>
          <cell r="B1249" t="str">
            <v>Defensa met. maleável simples</v>
          </cell>
          <cell r="C1249" t="str">
            <v>mod</v>
          </cell>
          <cell r="D1249">
            <v>1</v>
          </cell>
          <cell r="E1249" t="str">
            <v>mod</v>
          </cell>
          <cell r="F1249">
            <v>435.52</v>
          </cell>
          <cell r="G1249">
            <v>435.52</v>
          </cell>
          <cell r="I1249">
            <v>0</v>
          </cell>
          <cell r="AD1249">
            <v>395</v>
          </cell>
        </row>
        <row r="1250">
          <cell r="A1250" t="str">
            <v>M342</v>
          </cell>
          <cell r="B1250" t="str">
            <v>Defensa met. maleável dupla</v>
          </cell>
          <cell r="C1250" t="str">
            <v>mod</v>
          </cell>
          <cell r="D1250">
            <v>1</v>
          </cell>
          <cell r="E1250" t="str">
            <v>mod</v>
          </cell>
          <cell r="F1250">
            <v>545</v>
          </cell>
          <cell r="G1250">
            <v>545</v>
          </cell>
          <cell r="I1250">
            <v>0</v>
          </cell>
          <cell r="AD1250">
            <v>489</v>
          </cell>
        </row>
        <row r="1251">
          <cell r="A1251" t="str">
            <v>M343</v>
          </cell>
          <cell r="B1251" t="str">
            <v>Defensa met. semi-maleável simples</v>
          </cell>
          <cell r="C1251" t="str">
            <v>mod</v>
          </cell>
          <cell r="D1251">
            <v>1</v>
          </cell>
          <cell r="E1251" t="str">
            <v>mod</v>
          </cell>
          <cell r="F1251">
            <v>300.3</v>
          </cell>
          <cell r="G1251">
            <v>300.3</v>
          </cell>
          <cell r="I1251">
            <v>0</v>
          </cell>
          <cell r="AD1251">
            <v>270</v>
          </cell>
        </row>
        <row r="1252">
          <cell r="A1252" t="str">
            <v>M344</v>
          </cell>
          <cell r="B1252" t="str">
            <v>Defensa met. semi-maleável dupla</v>
          </cell>
          <cell r="C1252" t="str">
            <v>mod</v>
          </cell>
          <cell r="D1252">
            <v>1</v>
          </cell>
          <cell r="E1252" t="str">
            <v>mod</v>
          </cell>
          <cell r="F1252">
            <v>515.20000000000005</v>
          </cell>
          <cell r="G1252">
            <v>515.20000000000005</v>
          </cell>
          <cell r="I1252">
            <v>0</v>
          </cell>
          <cell r="AD1252">
            <v>463</v>
          </cell>
        </row>
        <row r="1253">
          <cell r="A1253" t="str">
            <v>M345</v>
          </cell>
          <cell r="B1253" t="str">
            <v>Chapa de aço n. 28 (fina)</v>
          </cell>
          <cell r="C1253" t="str">
            <v>kg</v>
          </cell>
          <cell r="D1253">
            <v>1</v>
          </cell>
          <cell r="E1253" t="str">
            <v>kg</v>
          </cell>
          <cell r="F1253">
            <v>3.1</v>
          </cell>
          <cell r="G1253">
            <v>3.1</v>
          </cell>
          <cell r="I1253">
            <v>0</v>
          </cell>
          <cell r="AD1253">
            <v>2.9</v>
          </cell>
        </row>
        <row r="1254">
          <cell r="A1254" t="str">
            <v>M346</v>
          </cell>
          <cell r="B1254" t="str">
            <v>Chapa de aço n. 16 (tratada)</v>
          </cell>
          <cell r="C1254" t="str">
            <v>m2</v>
          </cell>
          <cell r="D1254">
            <v>1</v>
          </cell>
          <cell r="E1254" t="str">
            <v>m2</v>
          </cell>
          <cell r="F1254">
            <v>69.900000000000006</v>
          </cell>
          <cell r="G1254">
            <v>69.900000000000006</v>
          </cell>
          <cell r="I1254">
            <v>0</v>
          </cell>
          <cell r="AD1254">
            <v>62</v>
          </cell>
        </row>
        <row r="1255">
          <cell r="A1255" t="str">
            <v>M347</v>
          </cell>
          <cell r="B1255" t="str">
            <v>Dente p/ fresadora 1000 C</v>
          </cell>
          <cell r="C1255" t="str">
            <v>un</v>
          </cell>
          <cell r="D1255">
            <v>1</v>
          </cell>
          <cell r="E1255" t="str">
            <v>un</v>
          </cell>
          <cell r="F1255">
            <v>24.1</v>
          </cell>
          <cell r="G1255">
            <v>24.1</v>
          </cell>
          <cell r="I1255">
            <v>0</v>
          </cell>
          <cell r="AD1255">
            <v>20.5</v>
          </cell>
        </row>
        <row r="1256">
          <cell r="A1256" t="str">
            <v>M348</v>
          </cell>
          <cell r="B1256" t="str">
            <v>Porta dente p/ fresadora 1000 C</v>
          </cell>
          <cell r="C1256" t="str">
            <v>un</v>
          </cell>
          <cell r="D1256">
            <v>1</v>
          </cell>
          <cell r="E1256" t="str">
            <v>un</v>
          </cell>
          <cell r="F1256">
            <v>75.150000000000006</v>
          </cell>
          <cell r="G1256">
            <v>75.150000000000006</v>
          </cell>
          <cell r="I1256">
            <v>0</v>
          </cell>
          <cell r="AD1256">
            <v>55</v>
          </cell>
        </row>
        <row r="1257">
          <cell r="A1257" t="str">
            <v>M349</v>
          </cell>
          <cell r="B1257" t="str">
            <v>Dente p/ fresadora 2000 DC</v>
          </cell>
          <cell r="C1257" t="str">
            <v>un</v>
          </cell>
          <cell r="D1257">
            <v>1</v>
          </cell>
          <cell r="E1257" t="str">
            <v>un</v>
          </cell>
          <cell r="F1257">
            <v>24.1</v>
          </cell>
          <cell r="G1257">
            <v>24.1</v>
          </cell>
          <cell r="I1257">
            <v>0</v>
          </cell>
          <cell r="AD1257">
            <v>20.5</v>
          </cell>
        </row>
        <row r="1258">
          <cell r="A1258" t="str">
            <v>M350</v>
          </cell>
          <cell r="B1258" t="str">
            <v>Porta dente p/ fresadora 2000 DC</v>
          </cell>
          <cell r="C1258" t="str">
            <v>un</v>
          </cell>
          <cell r="D1258">
            <v>1</v>
          </cell>
          <cell r="E1258" t="str">
            <v>un</v>
          </cell>
          <cell r="F1258">
            <v>205.4</v>
          </cell>
          <cell r="G1258">
            <v>205.4</v>
          </cell>
          <cell r="I1258">
            <v>0</v>
          </cell>
          <cell r="AD1258">
            <v>188</v>
          </cell>
        </row>
        <row r="1259">
          <cell r="A1259" t="str">
            <v>M351</v>
          </cell>
          <cell r="B1259" t="str">
            <v>Estrut. (tunnel liner) D=1,6m galv.</v>
          </cell>
          <cell r="C1259" t="str">
            <v>m</v>
          </cell>
          <cell r="D1259">
            <v>1</v>
          </cell>
          <cell r="E1259" t="str">
            <v>m</v>
          </cell>
          <cell r="F1259">
            <v>1125</v>
          </cell>
          <cell r="G1259">
            <v>1125</v>
          </cell>
          <cell r="I1259">
            <v>0</v>
          </cell>
          <cell r="AD1259">
            <v>981.68</v>
          </cell>
        </row>
        <row r="1260">
          <cell r="A1260" t="str">
            <v>M352</v>
          </cell>
          <cell r="B1260" t="str">
            <v>Estrut. (tunnel liner) D=2,0m galv.</v>
          </cell>
          <cell r="C1260" t="str">
            <v>m</v>
          </cell>
          <cell r="D1260">
            <v>1</v>
          </cell>
          <cell r="E1260" t="str">
            <v>m</v>
          </cell>
          <cell r="F1260">
            <v>1360.24</v>
          </cell>
          <cell r="G1260">
            <v>1360.24</v>
          </cell>
          <cell r="I1260">
            <v>0</v>
          </cell>
          <cell r="AD1260">
            <v>1255.3</v>
          </cell>
        </row>
        <row r="1261">
          <cell r="A1261" t="str">
            <v>M353</v>
          </cell>
          <cell r="B1261" t="str">
            <v>Estrut. (tunnel liner) D=1,6m epoxy</v>
          </cell>
          <cell r="C1261" t="str">
            <v>m</v>
          </cell>
          <cell r="D1261">
            <v>1</v>
          </cell>
          <cell r="E1261" t="str">
            <v>m</v>
          </cell>
          <cell r="F1261">
            <v>1150</v>
          </cell>
          <cell r="G1261">
            <v>1150</v>
          </cell>
          <cell r="I1261">
            <v>0</v>
          </cell>
          <cell r="AD1261">
            <v>1090</v>
          </cell>
        </row>
        <row r="1262">
          <cell r="A1262" t="str">
            <v>M354</v>
          </cell>
          <cell r="B1262" t="str">
            <v>Estrut, (tunnel liner) D=2,0m epoxy</v>
          </cell>
          <cell r="C1262" t="str">
            <v>m</v>
          </cell>
          <cell r="D1262">
            <v>1</v>
          </cell>
          <cell r="E1262" t="str">
            <v>m</v>
          </cell>
          <cell r="F1262">
            <v>1518.43</v>
          </cell>
          <cell r="G1262">
            <v>1518.43</v>
          </cell>
          <cell r="I1262">
            <v>0</v>
          </cell>
          <cell r="AD1262">
            <v>1335.6</v>
          </cell>
        </row>
        <row r="1263">
          <cell r="A1263" t="str">
            <v>M355</v>
          </cell>
          <cell r="B1263" t="str">
            <v>Chapa mult. D=1,60 m rev. galv.</v>
          </cell>
          <cell r="C1263" t="str">
            <v>m</v>
          </cell>
          <cell r="D1263">
            <v>1</v>
          </cell>
          <cell r="E1263" t="str">
            <v>m</v>
          </cell>
          <cell r="F1263">
            <v>502.6</v>
          </cell>
          <cell r="G1263">
            <v>502.6</v>
          </cell>
          <cell r="I1263">
            <v>0</v>
          </cell>
          <cell r="AD1263">
            <v>471.2</v>
          </cell>
        </row>
        <row r="1264">
          <cell r="A1264" t="str">
            <v>M356</v>
          </cell>
          <cell r="B1264" t="str">
            <v>Chapa mult. D=2,00 m rev. galv.</v>
          </cell>
          <cell r="C1264" t="str">
            <v>m</v>
          </cell>
          <cell r="D1264">
            <v>1</v>
          </cell>
          <cell r="E1264" t="str">
            <v>m</v>
          </cell>
          <cell r="F1264">
            <v>620.20000000000005</v>
          </cell>
          <cell r="G1264">
            <v>620.20000000000005</v>
          </cell>
          <cell r="I1264">
            <v>0</v>
          </cell>
          <cell r="AD1264">
            <v>598.6</v>
          </cell>
        </row>
        <row r="1265">
          <cell r="A1265" t="str">
            <v>M357</v>
          </cell>
          <cell r="B1265" t="str">
            <v>Chapa mult. D=1,60 m rev. epoxy</v>
          </cell>
          <cell r="C1265" t="str">
            <v>m</v>
          </cell>
          <cell r="D1265">
            <v>1</v>
          </cell>
          <cell r="E1265" t="str">
            <v>m</v>
          </cell>
          <cell r="F1265">
            <v>559.95000000000005</v>
          </cell>
          <cell r="G1265">
            <v>559.95000000000005</v>
          </cell>
          <cell r="I1265">
            <v>0</v>
          </cell>
          <cell r="AD1265">
            <v>541.1</v>
          </cell>
        </row>
        <row r="1266">
          <cell r="A1266" t="str">
            <v>M358</v>
          </cell>
          <cell r="B1266" t="str">
            <v>Chapa mult. D=2,00 m rev. epoxy</v>
          </cell>
          <cell r="C1266" t="str">
            <v>m</v>
          </cell>
          <cell r="D1266">
            <v>1</v>
          </cell>
          <cell r="E1266" t="str">
            <v>m</v>
          </cell>
          <cell r="F1266">
            <v>690.9</v>
          </cell>
          <cell r="G1266">
            <v>690.9</v>
          </cell>
          <cell r="I1266">
            <v>0</v>
          </cell>
          <cell r="AD1266">
            <v>660.45</v>
          </cell>
        </row>
        <row r="1267">
          <cell r="A1267" t="str">
            <v>M359</v>
          </cell>
          <cell r="B1267" t="str">
            <v>Vigas "I" 254 x 117,5mm - 1ª alma</v>
          </cell>
          <cell r="C1267" t="str">
            <v>kg</v>
          </cell>
          <cell r="D1267">
            <v>1</v>
          </cell>
          <cell r="E1267" t="str">
            <v>kg</v>
          </cell>
          <cell r="F1267">
            <v>2.58</v>
          </cell>
          <cell r="G1267">
            <v>2.58</v>
          </cell>
          <cell r="I1267">
            <v>0</v>
          </cell>
          <cell r="AD1267">
            <v>1.68</v>
          </cell>
        </row>
        <row r="1268">
          <cell r="A1268" t="str">
            <v>M361</v>
          </cell>
          <cell r="B1268" t="str">
            <v>Estrut.(tunnel liner) D=1,2m galv.</v>
          </cell>
          <cell r="C1268" t="str">
            <v>m</v>
          </cell>
          <cell r="D1268">
            <v>1</v>
          </cell>
          <cell r="E1268" t="str">
            <v>m</v>
          </cell>
          <cell r="F1268">
            <v>930.8</v>
          </cell>
          <cell r="G1268">
            <v>930.8</v>
          </cell>
          <cell r="I1268">
            <v>0</v>
          </cell>
          <cell r="AD1268">
            <v>808.13</v>
          </cell>
        </row>
        <row r="1269">
          <cell r="A1269" t="str">
            <v>M362</v>
          </cell>
          <cell r="B1269" t="str">
            <v>Estrut. (tunnel liner) D=1,2m epoxy</v>
          </cell>
          <cell r="C1269" t="str">
            <v>m</v>
          </cell>
          <cell r="D1269">
            <v>1</v>
          </cell>
          <cell r="E1269" t="str">
            <v>m</v>
          </cell>
          <cell r="F1269">
            <v>979.5</v>
          </cell>
          <cell r="G1269">
            <v>979.5</v>
          </cell>
          <cell r="I1269">
            <v>0</v>
          </cell>
          <cell r="AD1269">
            <v>849.62</v>
          </cell>
        </row>
        <row r="1270">
          <cell r="A1270" t="str">
            <v>M370</v>
          </cell>
          <cell r="B1270" t="str">
            <v>Bainha metálica diam. int.=45mm MAC</v>
          </cell>
          <cell r="C1270" t="str">
            <v>m</v>
          </cell>
          <cell r="D1270">
            <v>1</v>
          </cell>
          <cell r="E1270" t="str">
            <v>m</v>
          </cell>
          <cell r="F1270">
            <v>8</v>
          </cell>
          <cell r="G1270">
            <v>8</v>
          </cell>
          <cell r="I1270">
            <v>0</v>
          </cell>
          <cell r="AD1270">
            <v>8</v>
          </cell>
        </row>
        <row r="1271">
          <cell r="A1271" t="str">
            <v>M371</v>
          </cell>
          <cell r="B1271" t="str">
            <v>Bainha metálica diam. int.=60mm MAC</v>
          </cell>
          <cell r="C1271" t="str">
            <v>m</v>
          </cell>
          <cell r="D1271">
            <v>1</v>
          </cell>
          <cell r="E1271" t="str">
            <v>m</v>
          </cell>
          <cell r="F1271">
            <v>12.19</v>
          </cell>
          <cell r="G1271">
            <v>12.19</v>
          </cell>
          <cell r="I1271">
            <v>0</v>
          </cell>
          <cell r="AD1271">
            <v>12.19</v>
          </cell>
        </row>
        <row r="1272">
          <cell r="A1272" t="str">
            <v>M372</v>
          </cell>
          <cell r="B1272" t="str">
            <v>Bainha metálica diam. int.=55mm MAC</v>
          </cell>
          <cell r="C1272" t="str">
            <v>m</v>
          </cell>
          <cell r="D1272">
            <v>1</v>
          </cell>
          <cell r="E1272" t="str">
            <v>m</v>
          </cell>
          <cell r="F1272">
            <v>10.45</v>
          </cell>
          <cell r="G1272">
            <v>10.45</v>
          </cell>
          <cell r="I1272">
            <v>0</v>
          </cell>
          <cell r="AD1272">
            <v>10.45</v>
          </cell>
        </row>
        <row r="1273">
          <cell r="A1273" t="str">
            <v>M373</v>
          </cell>
          <cell r="B1273" t="str">
            <v>Bainha metálica diam. int.=70mm MAC</v>
          </cell>
          <cell r="C1273" t="str">
            <v>m</v>
          </cell>
          <cell r="D1273">
            <v>1</v>
          </cell>
          <cell r="E1273" t="str">
            <v>m</v>
          </cell>
          <cell r="F1273">
            <v>13.7</v>
          </cell>
          <cell r="G1273">
            <v>13.7</v>
          </cell>
          <cell r="I1273">
            <v>0</v>
          </cell>
          <cell r="AD1273">
            <v>13.7</v>
          </cell>
        </row>
        <row r="1274">
          <cell r="A1274" t="str">
            <v>M374</v>
          </cell>
          <cell r="B1274" t="str">
            <v>Ancoragem p/ cabo 4V D=1/2" MAC</v>
          </cell>
          <cell r="C1274" t="str">
            <v>cj</v>
          </cell>
          <cell r="D1274">
            <v>1</v>
          </cell>
          <cell r="E1274" t="str">
            <v>cj</v>
          </cell>
          <cell r="F1274">
            <v>155.24</v>
          </cell>
          <cell r="G1274">
            <v>155.24</v>
          </cell>
          <cell r="I1274">
            <v>0</v>
          </cell>
          <cell r="AD1274">
            <v>155.24</v>
          </cell>
        </row>
        <row r="1275">
          <cell r="A1275" t="str">
            <v>M375</v>
          </cell>
          <cell r="B1275" t="str">
            <v>Ancoragem p/ cabo 6V D=1/2" MAC</v>
          </cell>
          <cell r="C1275" t="str">
            <v>cj</v>
          </cell>
          <cell r="D1275">
            <v>1</v>
          </cell>
          <cell r="E1275" t="str">
            <v>cj</v>
          </cell>
          <cell r="F1275">
            <v>243.46</v>
          </cell>
          <cell r="G1275">
            <v>243.46</v>
          </cell>
          <cell r="I1275">
            <v>0</v>
          </cell>
          <cell r="AD1275">
            <v>243.46</v>
          </cell>
        </row>
        <row r="1276">
          <cell r="A1276" t="str">
            <v>M376</v>
          </cell>
          <cell r="B1276" t="str">
            <v>Ancoragem p/ cabo 7V D=1/2" MAC</v>
          </cell>
          <cell r="C1276" t="str">
            <v>cj</v>
          </cell>
          <cell r="D1276">
            <v>1</v>
          </cell>
          <cell r="E1276" t="str">
            <v>cj</v>
          </cell>
          <cell r="F1276">
            <v>243.46</v>
          </cell>
          <cell r="G1276">
            <v>243.46</v>
          </cell>
          <cell r="I1276">
            <v>0</v>
          </cell>
          <cell r="AD1276">
            <v>243.46</v>
          </cell>
        </row>
        <row r="1277">
          <cell r="A1277" t="str">
            <v>M377</v>
          </cell>
          <cell r="B1277" t="str">
            <v>Ancoragem p/ cabo 12V D=1/2" MAC</v>
          </cell>
          <cell r="C1277" t="str">
            <v>cj</v>
          </cell>
          <cell r="D1277">
            <v>1</v>
          </cell>
          <cell r="E1277" t="str">
            <v>cj</v>
          </cell>
          <cell r="F1277">
            <v>493.41</v>
          </cell>
          <cell r="G1277">
            <v>493.41</v>
          </cell>
          <cell r="I1277">
            <v>0</v>
          </cell>
          <cell r="AD1277">
            <v>493.41</v>
          </cell>
        </row>
        <row r="1278">
          <cell r="A1278" t="str">
            <v>M378</v>
          </cell>
          <cell r="B1278" t="str">
            <v>Apoio do porta dente frezad. 2000DC</v>
          </cell>
          <cell r="C1278" t="str">
            <v>un</v>
          </cell>
          <cell r="D1278">
            <v>1</v>
          </cell>
          <cell r="E1278" t="str">
            <v>un</v>
          </cell>
          <cell r="F1278">
            <v>495.02</v>
          </cell>
          <cell r="G1278">
            <v>495.02</v>
          </cell>
          <cell r="I1278">
            <v>0</v>
          </cell>
          <cell r="AD1278">
            <v>495.02</v>
          </cell>
        </row>
        <row r="1279">
          <cell r="A1279" t="str">
            <v>M380</v>
          </cell>
          <cell r="B1279" t="str">
            <v>Bainha metálica D=45mm STUP</v>
          </cell>
          <cell r="C1279" t="str">
            <v>m</v>
          </cell>
          <cell r="D1279">
            <v>1</v>
          </cell>
          <cell r="E1279" t="str">
            <v>m</v>
          </cell>
          <cell r="F1279">
            <v>7.6</v>
          </cell>
          <cell r="G1279">
            <v>7.6</v>
          </cell>
          <cell r="I1279">
            <v>0</v>
          </cell>
          <cell r="AD1279">
            <v>7.6</v>
          </cell>
        </row>
        <row r="1280">
          <cell r="A1280" t="str">
            <v>M381</v>
          </cell>
          <cell r="B1280" t="str">
            <v>Bainha metálica D=60mm STUP</v>
          </cell>
          <cell r="C1280" t="str">
            <v>m</v>
          </cell>
          <cell r="D1280">
            <v>1</v>
          </cell>
          <cell r="E1280" t="str">
            <v>m</v>
          </cell>
          <cell r="F1280">
            <v>9.1999999999999993</v>
          </cell>
          <cell r="G1280">
            <v>9.1999999999999993</v>
          </cell>
          <cell r="I1280">
            <v>0</v>
          </cell>
          <cell r="AD1280">
            <v>9.1999999999999993</v>
          </cell>
        </row>
        <row r="1281">
          <cell r="A1281" t="str">
            <v>M382</v>
          </cell>
          <cell r="B1281" t="str">
            <v>Bainha metálica D=55mm STUP</v>
          </cell>
          <cell r="C1281" t="str">
            <v>m</v>
          </cell>
          <cell r="D1281">
            <v>1</v>
          </cell>
          <cell r="E1281" t="str">
            <v>m</v>
          </cell>
          <cell r="F1281">
            <v>8.9</v>
          </cell>
          <cell r="G1281">
            <v>8.9</v>
          </cell>
          <cell r="I1281">
            <v>0</v>
          </cell>
          <cell r="AD1281">
            <v>8.9</v>
          </cell>
        </row>
        <row r="1282">
          <cell r="A1282" t="str">
            <v>M383</v>
          </cell>
          <cell r="B1282" t="str">
            <v>Bainha metálica D=70mm STUP</v>
          </cell>
          <cell r="C1282" t="str">
            <v>m</v>
          </cell>
          <cell r="D1282">
            <v>1</v>
          </cell>
          <cell r="E1282" t="str">
            <v>m</v>
          </cell>
          <cell r="F1282">
            <v>10.15</v>
          </cell>
          <cell r="G1282">
            <v>10.15</v>
          </cell>
          <cell r="I1282">
            <v>0</v>
          </cell>
          <cell r="AD1282">
            <v>10.15</v>
          </cell>
        </row>
        <row r="1283">
          <cell r="A1283" t="str">
            <v>M384</v>
          </cell>
          <cell r="B1283" t="str">
            <v>Ancoragem p/ cabo 4V D=1/2" STUP</v>
          </cell>
          <cell r="C1283" t="str">
            <v>cj</v>
          </cell>
          <cell r="D1283">
            <v>1</v>
          </cell>
          <cell r="E1283" t="str">
            <v>cj</v>
          </cell>
          <cell r="F1283">
            <v>121.1</v>
          </cell>
          <cell r="G1283">
            <v>121.1</v>
          </cell>
          <cell r="I1283">
            <v>0</v>
          </cell>
          <cell r="AD1283">
            <v>121.1</v>
          </cell>
        </row>
        <row r="1284">
          <cell r="A1284" t="str">
            <v>M385</v>
          </cell>
          <cell r="B1284" t="str">
            <v>Ancoragem p/ cabo 6V D=1/2" STUP</v>
          </cell>
          <cell r="C1284" t="str">
            <v>cj</v>
          </cell>
          <cell r="D1284">
            <v>1</v>
          </cell>
          <cell r="E1284" t="str">
            <v>cj</v>
          </cell>
          <cell r="F1284">
            <v>181</v>
          </cell>
          <cell r="G1284">
            <v>181</v>
          </cell>
          <cell r="I1284">
            <v>0</v>
          </cell>
          <cell r="AD1284">
            <v>181</v>
          </cell>
        </row>
        <row r="1285">
          <cell r="A1285" t="str">
            <v>M386</v>
          </cell>
          <cell r="B1285" t="str">
            <v>Ancoragem p/ cabo 7V D=1/2" STUP</v>
          </cell>
          <cell r="C1285" t="str">
            <v>cj</v>
          </cell>
          <cell r="D1285">
            <v>1</v>
          </cell>
          <cell r="E1285" t="str">
            <v>cj</v>
          </cell>
          <cell r="F1285">
            <v>216</v>
          </cell>
          <cell r="G1285">
            <v>216</v>
          </cell>
          <cell r="I1285">
            <v>0</v>
          </cell>
          <cell r="AD1285">
            <v>216</v>
          </cell>
        </row>
        <row r="1286">
          <cell r="A1286" t="str">
            <v>M387</v>
          </cell>
          <cell r="B1286" t="str">
            <v>Ancoragem p/ cabo 12V D=1/2" STUP</v>
          </cell>
          <cell r="C1286" t="str">
            <v>cj</v>
          </cell>
          <cell r="D1286">
            <v>1</v>
          </cell>
          <cell r="E1286" t="str">
            <v>cj</v>
          </cell>
          <cell r="F1286">
            <v>430</v>
          </cell>
          <cell r="G1286">
            <v>430</v>
          </cell>
          <cell r="I1286">
            <v>0</v>
          </cell>
          <cell r="AD1286">
            <v>430</v>
          </cell>
        </row>
        <row r="1287">
          <cell r="A1287" t="str">
            <v>M390</v>
          </cell>
          <cell r="B1287" t="str">
            <v>Porca de ancoragem D=32mm</v>
          </cell>
          <cell r="C1287" t="str">
            <v>un</v>
          </cell>
          <cell r="D1287">
            <v>1</v>
          </cell>
          <cell r="E1287" t="str">
            <v>un</v>
          </cell>
          <cell r="F1287">
            <v>28.05</v>
          </cell>
          <cell r="G1287">
            <v>28.05</v>
          </cell>
          <cell r="I1287">
            <v>0</v>
          </cell>
          <cell r="AD1287">
            <v>24.75</v>
          </cell>
        </row>
        <row r="1288">
          <cell r="A1288" t="str">
            <v>M391</v>
          </cell>
          <cell r="B1288" t="str">
            <v>Contra porca h=35mm D=32mm</v>
          </cell>
          <cell r="C1288" t="str">
            <v>un</v>
          </cell>
          <cell r="D1288">
            <v>1</v>
          </cell>
          <cell r="E1288" t="str">
            <v>un</v>
          </cell>
          <cell r="F1288">
            <v>12.65</v>
          </cell>
          <cell r="G1288">
            <v>12.65</v>
          </cell>
          <cell r="I1288">
            <v>0</v>
          </cell>
          <cell r="AD1288">
            <v>11.55</v>
          </cell>
        </row>
        <row r="1289">
          <cell r="A1289" t="str">
            <v>M392</v>
          </cell>
          <cell r="B1289" t="str">
            <v>Aço ST 85/105 D=32mm</v>
          </cell>
          <cell r="C1289" t="str">
            <v>m</v>
          </cell>
          <cell r="D1289">
            <v>1</v>
          </cell>
          <cell r="E1289" t="str">
            <v>m</v>
          </cell>
          <cell r="F1289">
            <v>27.83</v>
          </cell>
          <cell r="G1289">
            <v>27.83</v>
          </cell>
          <cell r="I1289">
            <v>0</v>
          </cell>
          <cell r="AD1289">
            <v>24.15</v>
          </cell>
        </row>
        <row r="1290">
          <cell r="A1290" t="str">
            <v>M393</v>
          </cell>
          <cell r="B1290" t="str">
            <v>Placa de ancoragem - 200x200x38mm</v>
          </cell>
          <cell r="C1290" t="str">
            <v>un</v>
          </cell>
          <cell r="D1290">
            <v>1</v>
          </cell>
          <cell r="E1290" t="str">
            <v>un</v>
          </cell>
          <cell r="F1290">
            <v>60.38</v>
          </cell>
          <cell r="G1290">
            <v>60.38</v>
          </cell>
          <cell r="I1290">
            <v>0</v>
          </cell>
          <cell r="AD1290">
            <v>54.07</v>
          </cell>
        </row>
        <row r="1291">
          <cell r="A1291" t="str">
            <v>M394</v>
          </cell>
          <cell r="B1291" t="str">
            <v>Bainha metálica D=38mm</v>
          </cell>
          <cell r="C1291" t="str">
            <v>m</v>
          </cell>
          <cell r="D1291">
            <v>1</v>
          </cell>
          <cell r="E1291" t="str">
            <v>m</v>
          </cell>
          <cell r="F1291">
            <v>7.15</v>
          </cell>
          <cell r="G1291">
            <v>7.15</v>
          </cell>
          <cell r="I1291">
            <v>0</v>
          </cell>
          <cell r="AD1291">
            <v>7.15</v>
          </cell>
        </row>
        <row r="1292">
          <cell r="A1292" t="str">
            <v>M395</v>
          </cell>
          <cell r="B1292" t="str">
            <v>Bits p/ estabil. e recicl. RR/SS250</v>
          </cell>
          <cell r="C1292" t="str">
            <v>un</v>
          </cell>
          <cell r="D1292">
            <v>1</v>
          </cell>
          <cell r="E1292" t="str">
            <v>un</v>
          </cell>
          <cell r="F1292">
            <v>22.08</v>
          </cell>
          <cell r="G1292">
            <v>22.08</v>
          </cell>
          <cell r="I1292">
            <v>0</v>
          </cell>
          <cell r="AD1292">
            <v>22.08</v>
          </cell>
        </row>
        <row r="1293">
          <cell r="A1293" t="str">
            <v>M396</v>
          </cell>
          <cell r="B1293" t="str">
            <v>Porta dente p/ est. e rec. RR/SS250</v>
          </cell>
          <cell r="C1293" t="str">
            <v>un</v>
          </cell>
          <cell r="D1293">
            <v>1</v>
          </cell>
          <cell r="E1293" t="str">
            <v>un</v>
          </cell>
          <cell r="F1293">
            <v>165.99</v>
          </cell>
          <cell r="G1293">
            <v>165.99</v>
          </cell>
          <cell r="I1293">
            <v>0</v>
          </cell>
          <cell r="AD1293">
            <v>165.99</v>
          </cell>
        </row>
        <row r="1294">
          <cell r="A1294" t="str">
            <v>M397</v>
          </cell>
          <cell r="B1294" t="str">
            <v>Dente de corte para equip. recicl.</v>
          </cell>
          <cell r="C1294" t="str">
            <v>un</v>
          </cell>
          <cell r="D1294">
            <v>1</v>
          </cell>
          <cell r="E1294" t="str">
            <v>un</v>
          </cell>
          <cell r="F1294">
            <v>40</v>
          </cell>
          <cell r="G1294">
            <v>40</v>
          </cell>
          <cell r="I1294">
            <v>0</v>
          </cell>
          <cell r="AD1294">
            <v>40</v>
          </cell>
        </row>
        <row r="1295">
          <cell r="A1295" t="str">
            <v>M398</v>
          </cell>
          <cell r="B1295" t="str">
            <v>Chapa de 8,00 mm</v>
          </cell>
          <cell r="C1295" t="str">
            <v>kg</v>
          </cell>
          <cell r="D1295">
            <v>1</v>
          </cell>
          <cell r="E1295" t="str">
            <v>kg</v>
          </cell>
          <cell r="F1295">
            <v>1.89</v>
          </cell>
          <cell r="G1295">
            <v>1.89</v>
          </cell>
          <cell r="I1295">
            <v>0</v>
          </cell>
          <cell r="AD1295">
            <v>1.89</v>
          </cell>
        </row>
        <row r="1296">
          <cell r="A1296" t="str">
            <v>M401</v>
          </cell>
          <cell r="B1296" t="str">
            <v>Pontaletes D=15 cm (tronco p/ esc.)</v>
          </cell>
          <cell r="C1296" t="str">
            <v>m</v>
          </cell>
          <cell r="D1296">
            <v>1</v>
          </cell>
          <cell r="E1296" t="str">
            <v>m</v>
          </cell>
          <cell r="F1296">
            <v>1.1000000000000001</v>
          </cell>
          <cell r="G1296">
            <v>1.1000000000000001</v>
          </cell>
          <cell r="I1296">
            <v>0</v>
          </cell>
          <cell r="AD1296">
            <v>0.92</v>
          </cell>
        </row>
        <row r="1297">
          <cell r="A1297" t="str">
            <v>M402</v>
          </cell>
          <cell r="B1297" t="str">
            <v>Pontaletes D=20 cm (tronco p/ esc.)</v>
          </cell>
          <cell r="C1297" t="str">
            <v>m</v>
          </cell>
          <cell r="D1297">
            <v>1</v>
          </cell>
          <cell r="E1297" t="str">
            <v>m</v>
          </cell>
          <cell r="F1297">
            <v>1.1499999999999999</v>
          </cell>
          <cell r="G1297">
            <v>1.1499999999999999</v>
          </cell>
          <cell r="I1297">
            <v>0</v>
          </cell>
          <cell r="AD1297">
            <v>0.92</v>
          </cell>
        </row>
        <row r="1298">
          <cell r="A1298" t="str">
            <v>M403</v>
          </cell>
          <cell r="B1298" t="str">
            <v>Mourão madeira H=2,15 m D=9 cm</v>
          </cell>
          <cell r="C1298" t="str">
            <v>un</v>
          </cell>
          <cell r="D1298">
            <v>1</v>
          </cell>
          <cell r="E1298" t="str">
            <v>un</v>
          </cell>
          <cell r="F1298">
            <v>2.75</v>
          </cell>
          <cell r="G1298">
            <v>2.75</v>
          </cell>
          <cell r="I1298">
            <v>0</v>
          </cell>
          <cell r="AD1298">
            <v>6.1</v>
          </cell>
        </row>
        <row r="1299">
          <cell r="A1299" t="str">
            <v>M404</v>
          </cell>
          <cell r="B1299" t="str">
            <v>Mourão madeira H=2,50 m D=12 cm</v>
          </cell>
          <cell r="C1299" t="str">
            <v>un</v>
          </cell>
          <cell r="D1299">
            <v>1</v>
          </cell>
          <cell r="E1299" t="str">
            <v>un</v>
          </cell>
          <cell r="F1299">
            <v>2.75</v>
          </cell>
          <cell r="G1299">
            <v>2.75</v>
          </cell>
          <cell r="I1299">
            <v>0</v>
          </cell>
          <cell r="AD1299">
            <v>6.1</v>
          </cell>
        </row>
        <row r="1300">
          <cell r="A1300" t="str">
            <v>M405</v>
          </cell>
          <cell r="B1300" t="str">
            <v>Ripas de 2,5 cm x 5,0 cm</v>
          </cell>
          <cell r="C1300" t="str">
            <v>m</v>
          </cell>
          <cell r="D1300">
            <v>1</v>
          </cell>
          <cell r="E1300" t="str">
            <v>m</v>
          </cell>
          <cell r="F1300">
            <v>0.46</v>
          </cell>
          <cell r="G1300">
            <v>0.46</v>
          </cell>
          <cell r="I1300">
            <v>0</v>
          </cell>
          <cell r="AD1300">
            <v>0.46</v>
          </cell>
        </row>
        <row r="1301">
          <cell r="A1301" t="str">
            <v>M406</v>
          </cell>
          <cell r="B1301" t="str">
            <v>Caibros de 7,5 cm x 7,5 cm</v>
          </cell>
          <cell r="C1301" t="str">
            <v>m</v>
          </cell>
          <cell r="D1301">
            <v>1</v>
          </cell>
          <cell r="E1301" t="str">
            <v>m</v>
          </cell>
          <cell r="F1301">
            <v>2.1</v>
          </cell>
          <cell r="G1301">
            <v>2.1</v>
          </cell>
          <cell r="I1301">
            <v>0</v>
          </cell>
          <cell r="AD1301">
            <v>2.1</v>
          </cell>
        </row>
        <row r="1302">
          <cell r="A1302" t="str">
            <v>M407</v>
          </cell>
          <cell r="B1302" t="str">
            <v>Tábua pinho de 1ª 2,5 cm x 15,0 cm</v>
          </cell>
          <cell r="C1302" t="str">
            <v>m</v>
          </cell>
          <cell r="D1302">
            <v>1</v>
          </cell>
          <cell r="E1302" t="str">
            <v>m</v>
          </cell>
          <cell r="F1302">
            <v>1.35</v>
          </cell>
          <cell r="G1302">
            <v>1.35</v>
          </cell>
          <cell r="I1302">
            <v>0</v>
          </cell>
          <cell r="AD1302">
            <v>1.35</v>
          </cell>
        </row>
        <row r="1303">
          <cell r="A1303" t="str">
            <v>M408</v>
          </cell>
          <cell r="B1303" t="str">
            <v>Tábua de 5ª 2,5 cm x 30,0 cm</v>
          </cell>
          <cell r="C1303" t="str">
            <v>m</v>
          </cell>
          <cell r="D1303">
            <v>1</v>
          </cell>
          <cell r="E1303" t="str">
            <v>m</v>
          </cell>
          <cell r="F1303">
            <v>2.7</v>
          </cell>
          <cell r="G1303">
            <v>2.7</v>
          </cell>
          <cell r="I1303">
            <v>0</v>
          </cell>
          <cell r="AD1303">
            <v>2.7</v>
          </cell>
        </row>
        <row r="1304">
          <cell r="A1304" t="str">
            <v>M409</v>
          </cell>
          <cell r="B1304" t="str">
            <v>Pranchão de 1ª de 5,0 cm x 30,0 cm</v>
          </cell>
          <cell r="C1304" t="str">
            <v>m</v>
          </cell>
          <cell r="D1304">
            <v>1</v>
          </cell>
          <cell r="E1304" t="str">
            <v>m</v>
          </cell>
          <cell r="F1304">
            <v>12.8</v>
          </cell>
          <cell r="G1304">
            <v>12.8</v>
          </cell>
          <cell r="I1304">
            <v>0</v>
          </cell>
          <cell r="AD1304">
            <v>12.8</v>
          </cell>
        </row>
        <row r="1305">
          <cell r="A1305" t="str">
            <v>M410</v>
          </cell>
          <cell r="B1305" t="str">
            <v>Compensado resinado de 17 mm</v>
          </cell>
          <cell r="C1305" t="str">
            <v>un</v>
          </cell>
          <cell r="D1305">
            <v>2.42</v>
          </cell>
          <cell r="E1305" t="str">
            <v>m2</v>
          </cell>
          <cell r="F1305">
            <v>26</v>
          </cell>
          <cell r="G1305">
            <v>10.743801652892563</v>
          </cell>
          <cell r="I1305">
            <v>0</v>
          </cell>
          <cell r="AD1305">
            <v>9.0908999999999995</v>
          </cell>
        </row>
        <row r="1306">
          <cell r="A1306" t="str">
            <v>M411</v>
          </cell>
          <cell r="B1306" t="str">
            <v>Compensado plastificado de 17 mm</v>
          </cell>
          <cell r="C1306" t="str">
            <v>un</v>
          </cell>
          <cell r="D1306">
            <v>2.97</v>
          </cell>
          <cell r="E1306" t="str">
            <v>m2</v>
          </cell>
          <cell r="F1306">
            <v>47</v>
          </cell>
          <cell r="G1306">
            <v>15.824915824915823</v>
          </cell>
          <cell r="I1306">
            <v>0</v>
          </cell>
          <cell r="AD1306">
            <v>17.3064</v>
          </cell>
        </row>
        <row r="1307">
          <cell r="A1307" t="str">
            <v>M412</v>
          </cell>
          <cell r="B1307" t="str">
            <v>Gastalho 10 x 2,0 cm</v>
          </cell>
          <cell r="C1307" t="str">
            <v>m</v>
          </cell>
          <cell r="D1307">
            <v>1</v>
          </cell>
          <cell r="E1307" t="str">
            <v>m</v>
          </cell>
          <cell r="F1307">
            <v>2.9</v>
          </cell>
          <cell r="G1307">
            <v>2.9</v>
          </cell>
          <cell r="I1307">
            <v>0</v>
          </cell>
          <cell r="AD1307">
            <v>2.6</v>
          </cell>
        </row>
        <row r="1308">
          <cell r="A1308" t="str">
            <v>M413</v>
          </cell>
          <cell r="B1308" t="str">
            <v>Gastalho 10 x 2,5 cm</v>
          </cell>
          <cell r="C1308" t="str">
            <v>m</v>
          </cell>
          <cell r="D1308">
            <v>1</v>
          </cell>
          <cell r="E1308" t="str">
            <v>m</v>
          </cell>
          <cell r="F1308">
            <v>0.9</v>
          </cell>
          <cell r="G1308">
            <v>0.9</v>
          </cell>
          <cell r="I1308">
            <v>0</v>
          </cell>
          <cell r="AD1308">
            <v>0.9</v>
          </cell>
        </row>
        <row r="1309">
          <cell r="A1309" t="str">
            <v>M414</v>
          </cell>
          <cell r="B1309" t="str">
            <v>Pranchão 7,5 x 30,0 cm</v>
          </cell>
          <cell r="C1309" t="str">
            <v>un</v>
          </cell>
          <cell r="D1309">
            <v>1</v>
          </cell>
          <cell r="E1309" t="str">
            <v>m</v>
          </cell>
          <cell r="F1309">
            <v>18</v>
          </cell>
          <cell r="G1309">
            <v>18</v>
          </cell>
          <cell r="I1309">
            <v>0</v>
          </cell>
          <cell r="AD1309">
            <v>18</v>
          </cell>
        </row>
        <row r="1310">
          <cell r="A1310" t="str">
            <v>M415</v>
          </cell>
          <cell r="B1310" t="str">
            <v>Tábua 2,5 x 22,5 cm</v>
          </cell>
          <cell r="C1310" t="str">
            <v>un</v>
          </cell>
          <cell r="D1310">
            <v>1</v>
          </cell>
          <cell r="E1310" t="str">
            <v>m</v>
          </cell>
          <cell r="F1310">
            <v>2.2000000000000002</v>
          </cell>
          <cell r="G1310">
            <v>2.2000000000000002</v>
          </cell>
          <cell r="I1310">
            <v>0</v>
          </cell>
          <cell r="AD1310">
            <v>2.2000000000000002</v>
          </cell>
        </row>
        <row r="1311">
          <cell r="A1311" t="str">
            <v>M501</v>
          </cell>
          <cell r="B1311" t="str">
            <v>Dinamite a 60% (gelatina especial)</v>
          </cell>
          <cell r="C1311" t="str">
            <v>kg</v>
          </cell>
          <cell r="D1311">
            <v>1</v>
          </cell>
          <cell r="E1311" t="str">
            <v>kg</v>
          </cell>
          <cell r="F1311">
            <v>3.58</v>
          </cell>
          <cell r="G1311">
            <v>3.58</v>
          </cell>
          <cell r="I1311">
            <v>0</v>
          </cell>
          <cell r="AD1311">
            <v>3.25</v>
          </cell>
        </row>
        <row r="1312">
          <cell r="A1312" t="str">
            <v>M503</v>
          </cell>
          <cell r="B1312" t="str">
            <v>Espoleta comum n. 8</v>
          </cell>
          <cell r="C1312" t="str">
            <v>un</v>
          </cell>
          <cell r="D1312">
            <v>1</v>
          </cell>
          <cell r="E1312" t="str">
            <v>un</v>
          </cell>
          <cell r="F1312">
            <v>0.39</v>
          </cell>
          <cell r="G1312">
            <v>0.39</v>
          </cell>
          <cell r="I1312">
            <v>0</v>
          </cell>
          <cell r="AD1312">
            <v>0.39</v>
          </cell>
        </row>
        <row r="1313">
          <cell r="A1313" t="str">
            <v>M505</v>
          </cell>
          <cell r="B1313" t="str">
            <v>Cordel detonante NP 10</v>
          </cell>
          <cell r="C1313" t="str">
            <v>m</v>
          </cell>
          <cell r="D1313">
            <v>1</v>
          </cell>
          <cell r="E1313" t="str">
            <v>m</v>
          </cell>
          <cell r="F1313">
            <v>0.55000000000000004</v>
          </cell>
          <cell r="G1313">
            <v>0.55000000000000004</v>
          </cell>
          <cell r="I1313">
            <v>0</v>
          </cell>
          <cell r="AD1313">
            <v>0.5</v>
          </cell>
        </row>
        <row r="1314">
          <cell r="A1314" t="str">
            <v>M507</v>
          </cell>
          <cell r="B1314" t="str">
            <v>Retardador de cordel</v>
          </cell>
          <cell r="C1314" t="str">
            <v>un</v>
          </cell>
          <cell r="D1314">
            <v>1</v>
          </cell>
          <cell r="E1314" t="str">
            <v>un</v>
          </cell>
          <cell r="F1314">
            <v>6.37</v>
          </cell>
          <cell r="G1314">
            <v>6.37</v>
          </cell>
          <cell r="I1314">
            <v>0</v>
          </cell>
          <cell r="AD1314">
            <v>6.37</v>
          </cell>
        </row>
        <row r="1315">
          <cell r="A1315" t="str">
            <v>M508</v>
          </cell>
          <cell r="B1315" t="str">
            <v>Estopim</v>
          </cell>
          <cell r="C1315" t="str">
            <v>m</v>
          </cell>
          <cell r="D1315">
            <v>1</v>
          </cell>
          <cell r="E1315" t="str">
            <v>m</v>
          </cell>
          <cell r="F1315">
            <v>0.55000000000000004</v>
          </cell>
          <cell r="G1315">
            <v>0.55000000000000004</v>
          </cell>
          <cell r="I1315">
            <v>0</v>
          </cell>
          <cell r="AD1315">
            <v>0.52</v>
          </cell>
        </row>
        <row r="1316">
          <cell r="A1316" t="str">
            <v>M600</v>
          </cell>
          <cell r="B1316" t="str">
            <v>Tinta refletiva alquídica p/ 1 ano</v>
          </cell>
          <cell r="C1316" t="str">
            <v>ba</v>
          </cell>
          <cell r="D1316">
            <v>18</v>
          </cell>
          <cell r="E1316" t="str">
            <v>l</v>
          </cell>
          <cell r="F1316">
            <v>119</v>
          </cell>
          <cell r="G1316">
            <v>6.6111111111111107</v>
          </cell>
          <cell r="I1316">
            <v>0</v>
          </cell>
          <cell r="AD1316">
            <v>5</v>
          </cell>
        </row>
        <row r="1317">
          <cell r="A1317" t="str">
            <v>M601</v>
          </cell>
          <cell r="B1317" t="str">
            <v>Tinta refletiva acrílica p/ 2 anos</v>
          </cell>
          <cell r="C1317" t="str">
            <v>ba</v>
          </cell>
          <cell r="D1317">
            <v>18</v>
          </cell>
          <cell r="E1317" t="str">
            <v>l</v>
          </cell>
          <cell r="F1317">
            <v>140</v>
          </cell>
          <cell r="G1317">
            <v>7.7777777777777777</v>
          </cell>
          <cell r="I1317">
            <v>0</v>
          </cell>
          <cell r="AD1317">
            <v>5.6666999999999996</v>
          </cell>
        </row>
        <row r="1318">
          <cell r="A1318" t="str">
            <v>M602</v>
          </cell>
          <cell r="B1318" t="str">
            <v>Adubo NPK (4.14.8)</v>
          </cell>
          <cell r="C1318" t="str">
            <v>kg</v>
          </cell>
          <cell r="D1318">
            <v>1</v>
          </cell>
          <cell r="E1318" t="str">
            <v>kg</v>
          </cell>
          <cell r="F1318">
            <v>0.5</v>
          </cell>
          <cell r="G1318">
            <v>0.5</v>
          </cell>
          <cell r="I1318">
            <v>0</v>
          </cell>
          <cell r="AD1318">
            <v>0.5</v>
          </cell>
        </row>
        <row r="1319">
          <cell r="A1319" t="str">
            <v>M603</v>
          </cell>
          <cell r="B1319" t="str">
            <v>Inseticida</v>
          </cell>
          <cell r="C1319" t="str">
            <v>l</v>
          </cell>
          <cell r="D1319">
            <v>1</v>
          </cell>
          <cell r="E1319" t="str">
            <v>l</v>
          </cell>
          <cell r="F1319">
            <v>19</v>
          </cell>
          <cell r="G1319">
            <v>19</v>
          </cell>
          <cell r="I1319">
            <v>0</v>
          </cell>
          <cell r="AD1319">
            <v>16</v>
          </cell>
        </row>
        <row r="1320">
          <cell r="A1320" t="str">
            <v>M604</v>
          </cell>
          <cell r="B1320" t="str">
            <v>Aditivo plastiment BV-40</v>
          </cell>
          <cell r="C1320" t="str">
            <v>tam</v>
          </cell>
          <cell r="D1320">
            <v>200</v>
          </cell>
          <cell r="E1320" t="str">
            <v>kg</v>
          </cell>
          <cell r="F1320">
            <v>590.1</v>
          </cell>
          <cell r="G1320">
            <v>2.9504999999999999</v>
          </cell>
          <cell r="I1320">
            <v>0</v>
          </cell>
          <cell r="AD1320">
            <v>2.9344999999999999</v>
          </cell>
        </row>
        <row r="1321">
          <cell r="A1321" t="str">
            <v>M605</v>
          </cell>
          <cell r="B1321" t="str">
            <v>Cola para tubo PVC</v>
          </cell>
          <cell r="C1321" t="str">
            <v>tb</v>
          </cell>
          <cell r="D1321">
            <v>75</v>
          </cell>
          <cell r="E1321" t="str">
            <v>gr</v>
          </cell>
          <cell r="F1321">
            <v>1.19</v>
          </cell>
          <cell r="G1321">
            <v>1.5866666666666664E-2</v>
          </cell>
          <cell r="I1321">
            <v>0</v>
          </cell>
          <cell r="AD1321">
            <v>1.47E-2</v>
          </cell>
        </row>
        <row r="1322">
          <cell r="A1322" t="str">
            <v>M606</v>
          </cell>
          <cell r="B1322" t="str">
            <v>Tinta anti-corrosiva</v>
          </cell>
          <cell r="C1322" t="str">
            <v>ba</v>
          </cell>
          <cell r="D1322">
            <v>18</v>
          </cell>
          <cell r="E1322" t="str">
            <v>l</v>
          </cell>
          <cell r="F1322">
            <v>144.54</v>
          </cell>
          <cell r="G1322">
            <v>8.0299999999999994</v>
          </cell>
          <cell r="I1322">
            <v>0</v>
          </cell>
          <cell r="AD1322">
            <v>7.15</v>
          </cell>
        </row>
        <row r="1323">
          <cell r="A1323" t="str">
            <v>M607</v>
          </cell>
          <cell r="B1323" t="str">
            <v>Óleo de linhaça</v>
          </cell>
          <cell r="C1323" t="str">
            <v>tam</v>
          </cell>
          <cell r="D1323">
            <v>200</v>
          </cell>
          <cell r="E1323" t="str">
            <v>l</v>
          </cell>
          <cell r="F1323">
            <v>824</v>
          </cell>
          <cell r="G1323">
            <v>4.12</v>
          </cell>
          <cell r="I1323">
            <v>0</v>
          </cell>
          <cell r="AD1323">
            <v>4.12</v>
          </cell>
        </row>
        <row r="1324">
          <cell r="A1324" t="str">
            <v>M608</v>
          </cell>
          <cell r="B1324" t="str">
            <v>Detergente</v>
          </cell>
          <cell r="C1324" t="str">
            <v>ba</v>
          </cell>
          <cell r="D1324">
            <v>18</v>
          </cell>
          <cell r="E1324" t="str">
            <v>l</v>
          </cell>
          <cell r="F1324">
            <v>16.899999999999999</v>
          </cell>
          <cell r="G1324">
            <v>0.93888888888888877</v>
          </cell>
          <cell r="I1324">
            <v>0</v>
          </cell>
          <cell r="AD1324">
            <v>0.93889999999999996</v>
          </cell>
        </row>
        <row r="1325">
          <cell r="A1325" t="str">
            <v>M609</v>
          </cell>
          <cell r="B1325" t="str">
            <v>Tinta esmalte sintético fosco</v>
          </cell>
          <cell r="C1325" t="str">
            <v>ba</v>
          </cell>
          <cell r="D1325">
            <v>18</v>
          </cell>
          <cell r="E1325" t="str">
            <v>l</v>
          </cell>
          <cell r="F1325">
            <v>130.25</v>
          </cell>
          <cell r="G1325">
            <v>7.2361111111111107</v>
          </cell>
          <cell r="I1325">
            <v>0</v>
          </cell>
          <cell r="AD1325">
            <v>6.3888999999999996</v>
          </cell>
        </row>
        <row r="1326">
          <cell r="A1326" t="str">
            <v>M610</v>
          </cell>
          <cell r="B1326" t="str">
            <v>Pintura epóxica - barra D= 32mm</v>
          </cell>
          <cell r="C1326" t="str">
            <v>m</v>
          </cell>
          <cell r="D1326">
            <v>1</v>
          </cell>
          <cell r="E1326" t="str">
            <v>m</v>
          </cell>
          <cell r="F1326">
            <v>4.2</v>
          </cell>
          <cell r="G1326">
            <v>4.2</v>
          </cell>
          <cell r="I1326">
            <v>0</v>
          </cell>
          <cell r="AD1326">
            <v>4.2</v>
          </cell>
        </row>
        <row r="1327">
          <cell r="A1327" t="str">
            <v>M611</v>
          </cell>
          <cell r="B1327" t="str">
            <v>Redutor tipo 2002 prim. qualidade</v>
          </cell>
          <cell r="C1327" t="str">
            <v>l</v>
          </cell>
          <cell r="D1327">
            <v>1</v>
          </cell>
          <cell r="E1327" t="str">
            <v>l</v>
          </cell>
          <cell r="F1327">
            <v>3.45</v>
          </cell>
          <cell r="G1327">
            <v>3.45</v>
          </cell>
          <cell r="I1327">
            <v>0</v>
          </cell>
          <cell r="AD1327">
            <v>2.75</v>
          </cell>
        </row>
        <row r="1328">
          <cell r="A1328" t="str">
            <v>M612</v>
          </cell>
          <cell r="B1328" t="str">
            <v>Lixa para ferro n. 100</v>
          </cell>
          <cell r="C1328" t="str">
            <v>un</v>
          </cell>
          <cell r="D1328">
            <v>1</v>
          </cell>
          <cell r="E1328" t="str">
            <v>un</v>
          </cell>
          <cell r="F1328">
            <v>1</v>
          </cell>
          <cell r="G1328">
            <v>1</v>
          </cell>
          <cell r="I1328">
            <v>0</v>
          </cell>
          <cell r="AD1328">
            <v>1</v>
          </cell>
        </row>
        <row r="1329">
          <cell r="A1329" t="str">
            <v>M613</v>
          </cell>
          <cell r="B1329" t="str">
            <v>Base de resina alquídica (primer)</v>
          </cell>
          <cell r="C1329" t="str">
            <v>l</v>
          </cell>
          <cell r="D1329">
            <v>1</v>
          </cell>
          <cell r="E1329" t="str">
            <v>l</v>
          </cell>
          <cell r="F1329">
            <v>7.1</v>
          </cell>
          <cell r="G1329">
            <v>7.1</v>
          </cell>
          <cell r="I1329">
            <v>0</v>
          </cell>
          <cell r="AD1329">
            <v>6.5</v>
          </cell>
        </row>
        <row r="1330">
          <cell r="A1330" t="str">
            <v>M615</v>
          </cell>
          <cell r="B1330" t="str">
            <v>Microesferas PRE-MIX</v>
          </cell>
          <cell r="C1330" t="str">
            <v>kg</v>
          </cell>
          <cell r="D1330">
            <v>1</v>
          </cell>
          <cell r="E1330" t="str">
            <v>kg</v>
          </cell>
          <cell r="F1330">
            <v>2.9</v>
          </cell>
          <cell r="G1330">
            <v>2.9</v>
          </cell>
          <cell r="I1330">
            <v>0</v>
          </cell>
          <cell r="AD1330">
            <v>2.9</v>
          </cell>
        </row>
        <row r="1331">
          <cell r="A1331" t="str">
            <v>M616</v>
          </cell>
          <cell r="B1331" t="str">
            <v>Microesferas DROP-ON</v>
          </cell>
          <cell r="C1331" t="str">
            <v>kg</v>
          </cell>
          <cell r="D1331">
            <v>1</v>
          </cell>
          <cell r="E1331" t="str">
            <v>kg</v>
          </cell>
          <cell r="F1331">
            <v>2.9</v>
          </cell>
          <cell r="G1331">
            <v>2.9</v>
          </cell>
          <cell r="I1331">
            <v>0</v>
          </cell>
          <cell r="AD1331">
            <v>2.9</v>
          </cell>
        </row>
        <row r="1332">
          <cell r="A1332" t="str">
            <v>M617</v>
          </cell>
          <cell r="B1332" t="str">
            <v>Massa termoplástica para extrusão</v>
          </cell>
          <cell r="C1332" t="str">
            <v>kg</v>
          </cell>
          <cell r="D1332">
            <v>1</v>
          </cell>
          <cell r="E1332" t="str">
            <v>kg</v>
          </cell>
          <cell r="F1332">
            <v>4.0999999999999996</v>
          </cell>
          <cell r="G1332">
            <v>4.0999999999999996</v>
          </cell>
          <cell r="I1332">
            <v>0</v>
          </cell>
          <cell r="AD1332">
            <v>3.52</v>
          </cell>
        </row>
        <row r="1333">
          <cell r="A1333" t="str">
            <v>M618</v>
          </cell>
          <cell r="B1333" t="str">
            <v>Massa termoplástica para aspersão</v>
          </cell>
          <cell r="C1333" t="str">
            <v>kg</v>
          </cell>
          <cell r="D1333">
            <v>1</v>
          </cell>
          <cell r="E1333" t="str">
            <v>kg</v>
          </cell>
          <cell r="F1333">
            <v>4.0999999999999996</v>
          </cell>
          <cell r="G1333">
            <v>4.0999999999999996</v>
          </cell>
          <cell r="I1333">
            <v>0</v>
          </cell>
          <cell r="AD1333">
            <v>3.52</v>
          </cell>
        </row>
        <row r="1334">
          <cell r="A1334" t="str">
            <v>M619</v>
          </cell>
          <cell r="B1334" t="str">
            <v>Cola poliester</v>
          </cell>
          <cell r="C1334" t="str">
            <v>kg</v>
          </cell>
          <cell r="D1334">
            <v>1</v>
          </cell>
          <cell r="E1334" t="str">
            <v>kg</v>
          </cell>
          <cell r="F1334">
            <v>7.5</v>
          </cell>
          <cell r="G1334">
            <v>7.5</v>
          </cell>
          <cell r="I1334">
            <v>0</v>
          </cell>
          <cell r="AD1334">
            <v>8.3000000000000007</v>
          </cell>
        </row>
        <row r="1335">
          <cell r="A1335" t="str">
            <v>M620</v>
          </cell>
          <cell r="B1335" t="str">
            <v>Protetor de cura do concreto</v>
          </cell>
          <cell r="C1335" t="str">
            <v>tam</v>
          </cell>
          <cell r="D1335">
            <v>180</v>
          </cell>
          <cell r="E1335" t="str">
            <v>kg</v>
          </cell>
          <cell r="F1335">
            <v>855.09</v>
          </cell>
          <cell r="G1335">
            <v>4.7505000000000006</v>
          </cell>
          <cell r="I1335">
            <v>0</v>
          </cell>
          <cell r="AD1335">
            <v>3.85</v>
          </cell>
        </row>
        <row r="1336">
          <cell r="A1336" t="str">
            <v>M621</v>
          </cell>
          <cell r="B1336" t="str">
            <v>Desmoldante</v>
          </cell>
          <cell r="C1336" t="str">
            <v>tam</v>
          </cell>
          <cell r="D1336">
            <v>180</v>
          </cell>
          <cell r="E1336" t="str">
            <v>kg</v>
          </cell>
          <cell r="F1336">
            <v>903.96</v>
          </cell>
          <cell r="G1336">
            <v>5.0220000000000002</v>
          </cell>
          <cell r="I1336">
            <v>0</v>
          </cell>
          <cell r="AD1336">
            <v>3.4897</v>
          </cell>
        </row>
        <row r="1337">
          <cell r="A1337" t="str">
            <v>M622</v>
          </cell>
          <cell r="B1337" t="str">
            <v>Interplast N</v>
          </cell>
          <cell r="C1337" t="str">
            <v>sc</v>
          </cell>
          <cell r="D1337">
            <v>50</v>
          </cell>
          <cell r="E1337" t="str">
            <v>kg</v>
          </cell>
          <cell r="F1337">
            <v>107.6</v>
          </cell>
          <cell r="G1337">
            <v>2.1519999999999997</v>
          </cell>
          <cell r="I1337">
            <v>0</v>
          </cell>
          <cell r="AD1337">
            <v>5.38</v>
          </cell>
        </row>
        <row r="1338">
          <cell r="A1338" t="str">
            <v>M623</v>
          </cell>
          <cell r="B1338" t="str">
            <v>Gás propano</v>
          </cell>
          <cell r="C1338" t="str">
            <v>kg</v>
          </cell>
          <cell r="D1338">
            <v>1</v>
          </cell>
          <cell r="E1338" t="str">
            <v>kg</v>
          </cell>
          <cell r="F1338">
            <v>3.28</v>
          </cell>
          <cell r="G1338">
            <v>3.28</v>
          </cell>
          <cell r="I1338">
            <v>0</v>
          </cell>
          <cell r="AD1338">
            <v>2.56</v>
          </cell>
        </row>
        <row r="1339">
          <cell r="A1339" t="str">
            <v>M624</v>
          </cell>
          <cell r="B1339" t="str">
            <v>Tinta para pré-marcação</v>
          </cell>
          <cell r="C1339" t="str">
            <v>l</v>
          </cell>
          <cell r="D1339">
            <v>1</v>
          </cell>
          <cell r="E1339" t="str">
            <v>l</v>
          </cell>
          <cell r="F1339">
            <v>6.83</v>
          </cell>
          <cell r="G1339">
            <v>6.83</v>
          </cell>
          <cell r="I1339">
            <v>0</v>
          </cell>
          <cell r="AD1339">
            <v>6.83</v>
          </cell>
        </row>
        <row r="1340">
          <cell r="A1340" t="str">
            <v>M625</v>
          </cell>
          <cell r="B1340" t="str">
            <v>Acetileno</v>
          </cell>
          <cell r="C1340" t="str">
            <v>m3</v>
          </cell>
          <cell r="D1340">
            <v>1</v>
          </cell>
          <cell r="E1340" t="str">
            <v>m3</v>
          </cell>
          <cell r="F1340">
            <v>21</v>
          </cell>
          <cell r="G1340">
            <v>21</v>
          </cell>
          <cell r="I1340">
            <v>0</v>
          </cell>
          <cell r="AD1340">
            <v>18.899999999999999</v>
          </cell>
        </row>
        <row r="1341">
          <cell r="A1341" t="str">
            <v>M626</v>
          </cell>
          <cell r="B1341" t="str">
            <v>Oxigênio</v>
          </cell>
          <cell r="C1341" t="str">
            <v>m3</v>
          </cell>
          <cell r="D1341">
            <v>1</v>
          </cell>
          <cell r="E1341" t="str">
            <v>m3</v>
          </cell>
          <cell r="F1341">
            <v>11</v>
          </cell>
          <cell r="G1341">
            <v>11</v>
          </cell>
          <cell r="I1341">
            <v>0</v>
          </cell>
          <cell r="AD1341">
            <v>7.9</v>
          </cell>
        </row>
        <row r="1342">
          <cell r="A1342" t="str">
            <v>M700</v>
          </cell>
          <cell r="B1342" t="str">
            <v>Tijolo comum maciço (5,5x9x19) cm</v>
          </cell>
          <cell r="C1342" t="str">
            <v>mlh</v>
          </cell>
          <cell r="D1342">
            <v>1000</v>
          </cell>
          <cell r="E1342" t="str">
            <v>un</v>
          </cell>
          <cell r="F1342">
            <v>220</v>
          </cell>
          <cell r="G1342">
            <v>0.22</v>
          </cell>
          <cell r="I1342">
            <v>0</v>
          </cell>
          <cell r="AD1342">
            <v>0.18</v>
          </cell>
        </row>
        <row r="1343">
          <cell r="A1343" t="str">
            <v>M702</v>
          </cell>
          <cell r="B1343" t="str">
            <v>Cal hidratada</v>
          </cell>
          <cell r="C1343" t="str">
            <v>sc</v>
          </cell>
          <cell r="D1343">
            <v>20</v>
          </cell>
          <cell r="E1343" t="str">
            <v>kg</v>
          </cell>
          <cell r="F1343">
            <v>7.5</v>
          </cell>
          <cell r="G1343">
            <v>0.375</v>
          </cell>
          <cell r="I1343">
            <v>0</v>
          </cell>
          <cell r="AD1343">
            <v>0.3</v>
          </cell>
        </row>
        <row r="1344">
          <cell r="A1344" t="str">
            <v>M703</v>
          </cell>
          <cell r="B1344" t="str">
            <v>Tijolo 20 x 30 cm</v>
          </cell>
          <cell r="C1344" t="str">
            <v>mlh</v>
          </cell>
          <cell r="D1344">
            <v>1000</v>
          </cell>
          <cell r="E1344" t="str">
            <v>un</v>
          </cell>
          <cell r="F1344">
            <v>210</v>
          </cell>
          <cell r="G1344">
            <v>0.21</v>
          </cell>
          <cell r="I1344">
            <v>0</v>
          </cell>
          <cell r="AD1344">
            <v>0.21</v>
          </cell>
        </row>
        <row r="1345">
          <cell r="A1345" t="str">
            <v>M704</v>
          </cell>
          <cell r="B1345" t="str">
            <v>Areia Lavada Comercial</v>
          </cell>
          <cell r="C1345" t="str">
            <v>m3</v>
          </cell>
          <cell r="D1345">
            <v>1</v>
          </cell>
          <cell r="E1345" t="str">
            <v>m3</v>
          </cell>
          <cell r="F1345">
            <v>12</v>
          </cell>
          <cell r="G1345">
            <v>12</v>
          </cell>
          <cell r="I1345">
            <v>0</v>
          </cell>
          <cell r="AD1345">
            <v>12</v>
          </cell>
        </row>
        <row r="1346">
          <cell r="A1346" t="str">
            <v>M705</v>
          </cell>
          <cell r="B1346" t="str">
            <v>Pó de pedra</v>
          </cell>
          <cell r="C1346" t="str">
            <v>m3</v>
          </cell>
          <cell r="D1346">
            <v>1</v>
          </cell>
          <cell r="E1346" t="str">
            <v>m3</v>
          </cell>
          <cell r="F1346">
            <v>17</v>
          </cell>
          <cell r="G1346">
            <v>17</v>
          </cell>
          <cell r="I1346">
            <v>0</v>
          </cell>
          <cell r="AD1346">
            <v>18</v>
          </cell>
        </row>
        <row r="1347">
          <cell r="A1347" t="str">
            <v>M709</v>
          </cell>
          <cell r="B1347" t="str">
            <v>Brita Comercial</v>
          </cell>
          <cell r="C1347" t="str">
            <v>m3</v>
          </cell>
          <cell r="D1347">
            <v>1</v>
          </cell>
          <cell r="E1347" t="str">
            <v>m3</v>
          </cell>
          <cell r="F1347">
            <v>19</v>
          </cell>
          <cell r="G1347">
            <v>19</v>
          </cell>
          <cell r="I1347">
            <v>0</v>
          </cell>
          <cell r="AD1347">
            <v>19</v>
          </cell>
        </row>
        <row r="1348">
          <cell r="A1348" t="str">
            <v>M710</v>
          </cell>
          <cell r="B1348" t="str">
            <v>Pedra de mão</v>
          </cell>
          <cell r="C1348" t="str">
            <v>m3</v>
          </cell>
          <cell r="D1348">
            <v>1</v>
          </cell>
          <cell r="E1348" t="str">
            <v>m3</v>
          </cell>
          <cell r="F1348">
            <v>19</v>
          </cell>
          <cell r="G1348">
            <v>19</v>
          </cell>
          <cell r="I1348">
            <v>0</v>
          </cell>
          <cell r="AD1348">
            <v>19</v>
          </cell>
        </row>
        <row r="1349">
          <cell r="A1349" t="str">
            <v>M715</v>
          </cell>
          <cell r="B1349" t="str">
            <v>Pó calcário dolomítico</v>
          </cell>
          <cell r="C1349" t="str">
            <v>kg</v>
          </cell>
          <cell r="D1349">
            <v>1</v>
          </cell>
          <cell r="E1349" t="str">
            <v>kg</v>
          </cell>
          <cell r="F1349">
            <v>0.03</v>
          </cell>
          <cell r="G1349">
            <v>0.03</v>
          </cell>
          <cell r="I1349">
            <v>0</v>
          </cell>
          <cell r="AD1349">
            <v>0.02</v>
          </cell>
        </row>
        <row r="1350">
          <cell r="A1350" t="str">
            <v>M901</v>
          </cell>
          <cell r="B1350" t="str">
            <v>Aparelho de apoio neoprene fretado</v>
          </cell>
          <cell r="C1350" t="str">
            <v>dm3</v>
          </cell>
          <cell r="D1350">
            <v>1</v>
          </cell>
          <cell r="E1350" t="str">
            <v>dm3</v>
          </cell>
          <cell r="F1350">
            <v>88</v>
          </cell>
          <cell r="G1350">
            <v>88</v>
          </cell>
          <cell r="I1350">
            <v>0</v>
          </cell>
          <cell r="AD1350">
            <v>70</v>
          </cell>
        </row>
        <row r="1351">
          <cell r="A1351" t="str">
            <v>M902</v>
          </cell>
          <cell r="B1351" t="str">
            <v>Tubo de PVC D=75 mm</v>
          </cell>
          <cell r="C1351" t="str">
            <v>vr</v>
          </cell>
          <cell r="D1351">
            <v>6</v>
          </cell>
          <cell r="E1351" t="str">
            <v>m</v>
          </cell>
          <cell r="F1351">
            <v>26.8</v>
          </cell>
          <cell r="G1351">
            <v>4.4666666666666668</v>
          </cell>
          <cell r="I1351">
            <v>0</v>
          </cell>
          <cell r="AD1351">
            <v>3.6667000000000001</v>
          </cell>
        </row>
        <row r="1352">
          <cell r="A1352" t="str">
            <v>M903</v>
          </cell>
          <cell r="B1352" t="str">
            <v>Manta sintética (Bidim) OP-20</v>
          </cell>
          <cell r="C1352" t="str">
            <v>m2</v>
          </cell>
          <cell r="D1352">
            <v>1</v>
          </cell>
          <cell r="E1352" t="str">
            <v>m2</v>
          </cell>
          <cell r="F1352">
            <v>2.99</v>
          </cell>
          <cell r="G1352">
            <v>2.99</v>
          </cell>
          <cell r="I1352">
            <v>0</v>
          </cell>
          <cell r="AD1352">
            <v>2.99</v>
          </cell>
        </row>
        <row r="1353">
          <cell r="A1353" t="str">
            <v>M904</v>
          </cell>
          <cell r="B1353" t="str">
            <v>Manta sintética (Bidim) OP-30</v>
          </cell>
          <cell r="C1353" t="str">
            <v>m2</v>
          </cell>
          <cell r="D1353">
            <v>1</v>
          </cell>
          <cell r="E1353" t="str">
            <v>m2</v>
          </cell>
          <cell r="F1353">
            <v>4.0999999999999996</v>
          </cell>
          <cell r="G1353">
            <v>4.0999999999999996</v>
          </cell>
          <cell r="I1353">
            <v>0</v>
          </cell>
          <cell r="AD1353">
            <v>4.0999999999999996</v>
          </cell>
        </row>
        <row r="1354">
          <cell r="A1354" t="str">
            <v>M905</v>
          </cell>
          <cell r="B1354" t="str">
            <v>Filler</v>
          </cell>
          <cell r="C1354" t="str">
            <v>kg</v>
          </cell>
          <cell r="D1354">
            <v>1</v>
          </cell>
          <cell r="E1354" t="str">
            <v>kg</v>
          </cell>
          <cell r="F1354">
            <v>0.03</v>
          </cell>
          <cell r="G1354">
            <v>0.03</v>
          </cell>
          <cell r="I1354">
            <v>0</v>
          </cell>
          <cell r="AD1354">
            <v>0.02</v>
          </cell>
        </row>
        <row r="1355">
          <cell r="A1355" t="str">
            <v>M906</v>
          </cell>
          <cell r="B1355" t="str">
            <v>Sementes p/ hidrossemeadura</v>
          </cell>
          <cell r="C1355" t="str">
            <v>kg</v>
          </cell>
          <cell r="D1355">
            <v>1</v>
          </cell>
          <cell r="E1355" t="str">
            <v>kg</v>
          </cell>
          <cell r="F1355">
            <v>22.8</v>
          </cell>
          <cell r="G1355">
            <v>22.8</v>
          </cell>
          <cell r="I1355">
            <v>0</v>
          </cell>
          <cell r="AD1355">
            <v>22.8</v>
          </cell>
        </row>
        <row r="1356">
          <cell r="A1356" t="str">
            <v>M907</v>
          </cell>
          <cell r="B1356" t="str">
            <v>Adubo orgânico</v>
          </cell>
          <cell r="C1356" t="str">
            <v>t</v>
          </cell>
          <cell r="D1356">
            <v>1000</v>
          </cell>
          <cell r="E1356" t="str">
            <v>kg</v>
          </cell>
          <cell r="F1356">
            <v>60</v>
          </cell>
          <cell r="G1356">
            <v>0.06</v>
          </cell>
          <cell r="I1356">
            <v>0</v>
          </cell>
          <cell r="AD1356">
            <v>0.06</v>
          </cell>
        </row>
        <row r="1357">
          <cell r="A1357" t="str">
            <v>M908</v>
          </cell>
          <cell r="B1357" t="str">
            <v>Eletrodo p/ solda eletr. OK 46.00</v>
          </cell>
          <cell r="C1357" t="str">
            <v>kg</v>
          </cell>
          <cell r="D1357">
            <v>1</v>
          </cell>
          <cell r="E1357" t="str">
            <v>kg</v>
          </cell>
          <cell r="F1357">
            <v>6</v>
          </cell>
          <cell r="G1357">
            <v>6</v>
          </cell>
          <cell r="I1357">
            <v>0</v>
          </cell>
          <cell r="AD1357">
            <v>4.7</v>
          </cell>
        </row>
        <row r="1358">
          <cell r="A1358" t="str">
            <v>M909</v>
          </cell>
          <cell r="B1358" t="str">
            <v>Tubo de PVC perfurado D=50 mm</v>
          </cell>
          <cell r="C1358" t="str">
            <v>vr</v>
          </cell>
          <cell r="D1358">
            <v>6</v>
          </cell>
          <cell r="E1358" t="str">
            <v>m</v>
          </cell>
          <cell r="F1358">
            <v>21.81</v>
          </cell>
          <cell r="G1358">
            <v>3.6349999999999998</v>
          </cell>
          <cell r="I1358">
            <v>0</v>
          </cell>
          <cell r="AD1358">
            <v>3.4967000000000001</v>
          </cell>
        </row>
        <row r="1359">
          <cell r="A1359" t="str">
            <v>M910</v>
          </cell>
          <cell r="B1359" t="str">
            <v>Tubo de PVC rígido D=50 mm</v>
          </cell>
          <cell r="C1359" t="str">
            <v>vr</v>
          </cell>
          <cell r="D1359">
            <v>6</v>
          </cell>
          <cell r="E1359" t="str">
            <v>m</v>
          </cell>
          <cell r="F1359">
            <v>21.8</v>
          </cell>
          <cell r="G1359">
            <v>3.6333333333333333</v>
          </cell>
          <cell r="I1359">
            <v>0</v>
          </cell>
          <cell r="AD1359">
            <v>3.2</v>
          </cell>
        </row>
        <row r="1360">
          <cell r="A1360" t="str">
            <v>M911</v>
          </cell>
          <cell r="B1360" t="str">
            <v>Tubo de PVC D=100 mm</v>
          </cell>
          <cell r="C1360" t="str">
            <v>vr</v>
          </cell>
          <cell r="D1360">
            <v>6</v>
          </cell>
          <cell r="E1360" t="str">
            <v>m</v>
          </cell>
          <cell r="F1360">
            <v>33</v>
          </cell>
          <cell r="G1360">
            <v>5.5</v>
          </cell>
          <cell r="I1360">
            <v>0</v>
          </cell>
          <cell r="AD1360">
            <v>4.7</v>
          </cell>
        </row>
        <row r="1361">
          <cell r="A1361" t="str">
            <v>M920</v>
          </cell>
          <cell r="B1361" t="str">
            <v>Meio tubo de concreto D=40 cm</v>
          </cell>
          <cell r="C1361" t="str">
            <v>m</v>
          </cell>
          <cell r="D1361">
            <v>1</v>
          </cell>
          <cell r="E1361" t="str">
            <v>m</v>
          </cell>
          <cell r="F1361">
            <v>19.3</v>
          </cell>
          <cell r="G1361">
            <v>19.3</v>
          </cell>
          <cell r="I1361">
            <v>0</v>
          </cell>
          <cell r="AD1361">
            <v>15.1</v>
          </cell>
        </row>
        <row r="1362">
          <cell r="A1362" t="str">
            <v>M930</v>
          </cell>
          <cell r="B1362" t="str">
            <v>Gabião caixa 2x1x1m galvanizado</v>
          </cell>
          <cell r="C1362" t="str">
            <v>un</v>
          </cell>
          <cell r="D1362">
            <v>1</v>
          </cell>
          <cell r="E1362" t="str">
            <v>un</v>
          </cell>
          <cell r="F1362">
            <v>132.87</v>
          </cell>
          <cell r="G1362">
            <v>132.87</v>
          </cell>
          <cell r="I1362">
            <v>0</v>
          </cell>
          <cell r="AD1362">
            <v>115.51</v>
          </cell>
        </row>
        <row r="1363">
          <cell r="A1363" t="str">
            <v>M935</v>
          </cell>
          <cell r="B1363" t="str">
            <v>Terra arm. ECE - greide 0&lt;h&lt;6m</v>
          </cell>
          <cell r="C1363" t="str">
            <v>m2</v>
          </cell>
          <cell r="D1363">
            <v>1</v>
          </cell>
          <cell r="E1363" t="str">
            <v>m2</v>
          </cell>
          <cell r="F1363">
            <v>139.77000000000001</v>
          </cell>
          <cell r="G1363">
            <v>139.77000000000001</v>
          </cell>
          <cell r="I1363">
            <v>0</v>
          </cell>
          <cell r="AD1363">
            <v>139.77000000000001</v>
          </cell>
        </row>
        <row r="1364">
          <cell r="A1364" t="str">
            <v>M936</v>
          </cell>
          <cell r="B1364" t="str">
            <v>Terra arm. ECE - greide 6&lt;h&lt;9m</v>
          </cell>
          <cell r="C1364" t="str">
            <v>m2</v>
          </cell>
          <cell r="D1364">
            <v>1</v>
          </cell>
          <cell r="E1364" t="str">
            <v>m2</v>
          </cell>
          <cell r="F1364">
            <v>156.81</v>
          </cell>
          <cell r="G1364">
            <v>156.81</v>
          </cell>
          <cell r="I1364">
            <v>0</v>
          </cell>
          <cell r="AD1364">
            <v>156.81</v>
          </cell>
        </row>
        <row r="1365">
          <cell r="A1365" t="str">
            <v>M937</v>
          </cell>
          <cell r="B1365" t="str">
            <v>Terra arm. ECE - greide 9&lt;h&lt;12m</v>
          </cell>
          <cell r="C1365" t="str">
            <v>m2</v>
          </cell>
          <cell r="D1365">
            <v>1</v>
          </cell>
          <cell r="E1365" t="str">
            <v>m2</v>
          </cell>
          <cell r="F1365">
            <v>173.86</v>
          </cell>
          <cell r="G1365">
            <v>173.86</v>
          </cell>
          <cell r="I1365">
            <v>0</v>
          </cell>
          <cell r="AD1365">
            <v>173.86</v>
          </cell>
        </row>
        <row r="1366">
          <cell r="A1366" t="str">
            <v>M938</v>
          </cell>
          <cell r="B1366" t="str">
            <v>Terra arm. ECE- pé talude 0&lt;h&lt;6m</v>
          </cell>
          <cell r="C1366" t="str">
            <v>m2</v>
          </cell>
          <cell r="D1366">
            <v>1</v>
          </cell>
          <cell r="E1366" t="str">
            <v>m2</v>
          </cell>
          <cell r="F1366">
            <v>164.77</v>
          </cell>
          <cell r="G1366">
            <v>164.77</v>
          </cell>
          <cell r="I1366">
            <v>0</v>
          </cell>
          <cell r="AD1366">
            <v>164.77</v>
          </cell>
        </row>
        <row r="1367">
          <cell r="A1367" t="str">
            <v>M939</v>
          </cell>
          <cell r="B1367" t="str">
            <v>Terra arm. ECE- pé talude 6&lt;h&lt;9m</v>
          </cell>
          <cell r="C1367" t="str">
            <v>m2</v>
          </cell>
          <cell r="D1367">
            <v>1</v>
          </cell>
          <cell r="E1367" t="str">
            <v>m2</v>
          </cell>
          <cell r="F1367">
            <v>185.22</v>
          </cell>
          <cell r="G1367">
            <v>185.22</v>
          </cell>
          <cell r="I1367">
            <v>0</v>
          </cell>
          <cell r="AD1367">
            <v>185.22</v>
          </cell>
        </row>
        <row r="1368">
          <cell r="A1368" t="str">
            <v>M940</v>
          </cell>
          <cell r="B1368" t="str">
            <v>Terra arm. ECE- pé talude 9&lt;h&lt;12m</v>
          </cell>
          <cell r="C1368" t="str">
            <v>m2</v>
          </cell>
          <cell r="D1368">
            <v>1</v>
          </cell>
          <cell r="E1368" t="str">
            <v>m2</v>
          </cell>
          <cell r="F1368">
            <v>204.54</v>
          </cell>
          <cell r="G1368">
            <v>204.54</v>
          </cell>
          <cell r="I1368">
            <v>0</v>
          </cell>
          <cell r="AD1368">
            <v>204.54</v>
          </cell>
        </row>
        <row r="1369">
          <cell r="A1369" t="str">
            <v>M941</v>
          </cell>
          <cell r="B1369" t="str">
            <v>Terra arm. ECE-enc. portante 0&lt;h&lt;6m</v>
          </cell>
          <cell r="C1369" t="str">
            <v>m2</v>
          </cell>
          <cell r="D1369">
            <v>1</v>
          </cell>
          <cell r="E1369" t="str">
            <v>m2</v>
          </cell>
          <cell r="F1369">
            <v>300</v>
          </cell>
          <cell r="G1369">
            <v>300</v>
          </cell>
          <cell r="I1369">
            <v>0</v>
          </cell>
          <cell r="AD1369">
            <v>300</v>
          </cell>
        </row>
        <row r="1370">
          <cell r="A1370" t="str">
            <v>M942</v>
          </cell>
          <cell r="B1370" t="str">
            <v>Terra arm. ECE-enc. portante 6&lt;h&lt;9m</v>
          </cell>
          <cell r="C1370" t="str">
            <v>m2</v>
          </cell>
          <cell r="D1370">
            <v>1</v>
          </cell>
          <cell r="E1370" t="str">
            <v>m2</v>
          </cell>
          <cell r="F1370">
            <v>399.78</v>
          </cell>
          <cell r="G1370">
            <v>399.78</v>
          </cell>
          <cell r="I1370">
            <v>0</v>
          </cell>
          <cell r="AD1370">
            <v>339.78</v>
          </cell>
        </row>
        <row r="1371">
          <cell r="A1371" t="str">
            <v>M945</v>
          </cell>
          <cell r="B1371" t="str">
            <v>Haste para perfuratriz de esteira</v>
          </cell>
          <cell r="C1371" t="str">
            <v>un</v>
          </cell>
          <cell r="D1371">
            <v>1</v>
          </cell>
          <cell r="E1371" t="str">
            <v>un</v>
          </cell>
          <cell r="F1371">
            <v>743.87</v>
          </cell>
          <cell r="G1371">
            <v>743.87</v>
          </cell>
          <cell r="I1371">
            <v>0</v>
          </cell>
          <cell r="AD1371">
            <v>553.97</v>
          </cell>
        </row>
        <row r="1372">
          <cell r="A1372" t="str">
            <v>M946</v>
          </cell>
          <cell r="B1372" t="str">
            <v>Luva para perfuratriz de esteira</v>
          </cell>
          <cell r="C1372" t="str">
            <v>un</v>
          </cell>
          <cell r="D1372">
            <v>1</v>
          </cell>
          <cell r="E1372" t="str">
            <v>un</v>
          </cell>
          <cell r="F1372">
            <v>197.85</v>
          </cell>
          <cell r="G1372">
            <v>197.85</v>
          </cell>
          <cell r="I1372">
            <v>0</v>
          </cell>
          <cell r="AD1372">
            <v>120.39</v>
          </cell>
        </row>
        <row r="1373">
          <cell r="A1373" t="str">
            <v>M947</v>
          </cell>
          <cell r="B1373" t="str">
            <v>Punho para perfuratriz de esteira</v>
          </cell>
          <cell r="C1373" t="str">
            <v>un</v>
          </cell>
          <cell r="D1373">
            <v>1</v>
          </cell>
          <cell r="E1373" t="str">
            <v>un</v>
          </cell>
          <cell r="F1373">
            <v>452.61</v>
          </cell>
          <cell r="G1373">
            <v>452.61</v>
          </cell>
          <cell r="I1373">
            <v>0</v>
          </cell>
          <cell r="AD1373">
            <v>263.5</v>
          </cell>
        </row>
        <row r="1374">
          <cell r="A1374" t="str">
            <v>M948</v>
          </cell>
          <cell r="B1374" t="str">
            <v>Coroa para perfuratriz de esteira</v>
          </cell>
          <cell r="C1374" t="str">
            <v>un</v>
          </cell>
          <cell r="D1374">
            <v>1</v>
          </cell>
          <cell r="E1374" t="str">
            <v>un</v>
          </cell>
          <cell r="F1374">
            <v>873.79</v>
          </cell>
          <cell r="G1374">
            <v>873.79</v>
          </cell>
          <cell r="I1374">
            <v>0</v>
          </cell>
          <cell r="AD1374">
            <v>546.32000000000005</v>
          </cell>
        </row>
        <row r="1375">
          <cell r="A1375" t="str">
            <v>M949</v>
          </cell>
          <cell r="B1375" t="str">
            <v>Disco diam. p/ máq. de disco 48kW</v>
          </cell>
          <cell r="C1375" t="str">
            <v>un</v>
          </cell>
          <cell r="D1375">
            <v>1</v>
          </cell>
          <cell r="E1375" t="str">
            <v>un</v>
          </cell>
          <cell r="F1375">
            <v>1950</v>
          </cell>
          <cell r="G1375">
            <v>1950</v>
          </cell>
          <cell r="I1375">
            <v>0</v>
          </cell>
          <cell r="AD1375">
            <v>1200</v>
          </cell>
        </row>
        <row r="1376">
          <cell r="A1376" t="str">
            <v>M950</v>
          </cell>
          <cell r="B1376" t="str">
            <v>Coroa de diamante linha NX</v>
          </cell>
          <cell r="C1376" t="str">
            <v>un</v>
          </cell>
          <cell r="D1376">
            <v>1</v>
          </cell>
          <cell r="E1376" t="str">
            <v>un</v>
          </cell>
          <cell r="F1376">
            <v>319.68</v>
          </cell>
          <cell r="G1376">
            <v>319.68</v>
          </cell>
          <cell r="I1376">
            <v>0</v>
          </cell>
          <cell r="AD1376">
            <v>319.68</v>
          </cell>
        </row>
        <row r="1377">
          <cell r="A1377" t="str">
            <v>M951</v>
          </cell>
          <cell r="B1377" t="str">
            <v>Calibrador de diamante linha NX</v>
          </cell>
          <cell r="C1377" t="str">
            <v>un</v>
          </cell>
          <cell r="D1377">
            <v>1</v>
          </cell>
          <cell r="E1377" t="str">
            <v>un</v>
          </cell>
          <cell r="F1377">
            <v>327.24</v>
          </cell>
          <cell r="G1377">
            <v>327.24</v>
          </cell>
          <cell r="I1377">
            <v>0</v>
          </cell>
          <cell r="AD1377">
            <v>327.24</v>
          </cell>
        </row>
        <row r="1378">
          <cell r="A1378" t="str">
            <v>M952</v>
          </cell>
          <cell r="B1378" t="str">
            <v>Mola comum linha NX</v>
          </cell>
          <cell r="C1378" t="str">
            <v>un</v>
          </cell>
          <cell r="D1378">
            <v>1</v>
          </cell>
          <cell r="E1378" t="str">
            <v>un</v>
          </cell>
          <cell r="F1378">
            <v>24.84</v>
          </cell>
          <cell r="G1378">
            <v>24.84</v>
          </cell>
          <cell r="I1378">
            <v>0</v>
          </cell>
          <cell r="AD1378">
            <v>24.84</v>
          </cell>
        </row>
        <row r="1379">
          <cell r="A1379" t="str">
            <v>M953</v>
          </cell>
          <cell r="B1379" t="str">
            <v>Barrilete simples linha NX</v>
          </cell>
          <cell r="C1379" t="str">
            <v>un</v>
          </cell>
          <cell r="D1379">
            <v>1</v>
          </cell>
          <cell r="E1379" t="str">
            <v>un</v>
          </cell>
          <cell r="F1379">
            <v>205.2</v>
          </cell>
          <cell r="G1379">
            <v>205.2</v>
          </cell>
          <cell r="I1379">
            <v>0</v>
          </cell>
          <cell r="AD1379">
            <v>233.28</v>
          </cell>
        </row>
        <row r="1380">
          <cell r="A1380" t="str">
            <v>M954</v>
          </cell>
          <cell r="B1380" t="str">
            <v>Haste paredes paraleleas c/ niples</v>
          </cell>
          <cell r="C1380" t="str">
            <v>un</v>
          </cell>
          <cell r="D1380">
            <v>1</v>
          </cell>
          <cell r="E1380" t="str">
            <v>un</v>
          </cell>
          <cell r="F1380">
            <v>215.2</v>
          </cell>
          <cell r="G1380">
            <v>215.2</v>
          </cell>
          <cell r="I1380">
            <v>0</v>
          </cell>
          <cell r="AD1380">
            <v>215.2</v>
          </cell>
        </row>
        <row r="1381">
          <cell r="A1381" t="str">
            <v>M955</v>
          </cell>
          <cell r="B1381" t="str">
            <v>Coroa de widia linha NX</v>
          </cell>
          <cell r="C1381" t="str">
            <v>un</v>
          </cell>
          <cell r="D1381">
            <v>1</v>
          </cell>
          <cell r="E1381" t="str">
            <v>un</v>
          </cell>
          <cell r="F1381">
            <v>95.2</v>
          </cell>
          <cell r="G1381">
            <v>95.2</v>
          </cell>
          <cell r="I1381">
            <v>0</v>
          </cell>
          <cell r="AD1381">
            <v>95.2</v>
          </cell>
        </row>
        <row r="1382">
          <cell r="A1382" t="str">
            <v>M956</v>
          </cell>
          <cell r="B1382" t="str">
            <v>Sapata de widia linha NX</v>
          </cell>
          <cell r="C1382" t="str">
            <v>un</v>
          </cell>
          <cell r="D1382">
            <v>1</v>
          </cell>
          <cell r="E1382" t="str">
            <v>un</v>
          </cell>
          <cell r="F1382">
            <v>77.8</v>
          </cell>
          <cell r="G1382">
            <v>77.8</v>
          </cell>
          <cell r="I1382">
            <v>0</v>
          </cell>
          <cell r="AD1382">
            <v>77.8</v>
          </cell>
        </row>
        <row r="1383">
          <cell r="A1383" t="str">
            <v>M957</v>
          </cell>
          <cell r="B1383" t="str">
            <v>Revestimento c/ conector linha NX</v>
          </cell>
          <cell r="C1383" t="str">
            <v>un</v>
          </cell>
          <cell r="D1383">
            <v>1</v>
          </cell>
          <cell r="E1383" t="str">
            <v>un</v>
          </cell>
          <cell r="F1383">
            <v>180.3</v>
          </cell>
          <cell r="G1383">
            <v>180.3</v>
          </cell>
          <cell r="I1383">
            <v>0</v>
          </cell>
          <cell r="AD1383">
            <v>180.3</v>
          </cell>
        </row>
        <row r="1384">
          <cell r="A1384" t="str">
            <v>M958</v>
          </cell>
          <cell r="B1384" t="str">
            <v>Calibrador de widia simples linh NX</v>
          </cell>
          <cell r="C1384" t="str">
            <v>un</v>
          </cell>
          <cell r="D1384">
            <v>1</v>
          </cell>
          <cell r="E1384" t="str">
            <v>un</v>
          </cell>
          <cell r="F1384">
            <v>95.57</v>
          </cell>
          <cell r="G1384">
            <v>95.57</v>
          </cell>
          <cell r="I1384">
            <v>0</v>
          </cell>
          <cell r="AD1384">
            <v>95.57</v>
          </cell>
        </row>
        <row r="1385">
          <cell r="A1385" t="str">
            <v>M960</v>
          </cell>
          <cell r="B1385" t="str">
            <v>Fio de nylon n. 40</v>
          </cell>
          <cell r="C1385" t="str">
            <v>rl</v>
          </cell>
          <cell r="D1385">
            <v>100</v>
          </cell>
          <cell r="E1385" t="str">
            <v>m</v>
          </cell>
          <cell r="F1385">
            <v>1.2</v>
          </cell>
          <cell r="G1385">
            <v>1.2E-2</v>
          </cell>
          <cell r="I1385">
            <v>0</v>
          </cell>
          <cell r="AD1385">
            <v>1.2E-2</v>
          </cell>
        </row>
        <row r="1386">
          <cell r="A1386" t="str">
            <v>M969</v>
          </cell>
          <cell r="B1386" t="str">
            <v>Película refletiva lentes expostas</v>
          </cell>
          <cell r="C1386" t="str">
            <v>m2</v>
          </cell>
          <cell r="D1386">
            <v>1</v>
          </cell>
          <cell r="E1386" t="str">
            <v>m2</v>
          </cell>
          <cell r="F1386">
            <v>60</v>
          </cell>
          <cell r="G1386">
            <v>60</v>
          </cell>
          <cell r="I1386">
            <v>0</v>
          </cell>
          <cell r="AD1386">
            <v>49.5</v>
          </cell>
        </row>
        <row r="1387">
          <cell r="A1387" t="str">
            <v>M970</v>
          </cell>
          <cell r="B1387" t="str">
            <v>Película refletiva lentes inclusas</v>
          </cell>
          <cell r="C1387" t="str">
            <v>m2</v>
          </cell>
          <cell r="D1387">
            <v>1</v>
          </cell>
          <cell r="E1387" t="str">
            <v>m2</v>
          </cell>
          <cell r="F1387">
            <v>49.5</v>
          </cell>
          <cell r="G1387">
            <v>49.5</v>
          </cell>
          <cell r="I1387">
            <v>0</v>
          </cell>
          <cell r="AD1387">
            <v>49.5</v>
          </cell>
        </row>
        <row r="1388">
          <cell r="A1388" t="str">
            <v>M971</v>
          </cell>
          <cell r="B1388" t="str">
            <v>Dispositivo anti-ofuscante</v>
          </cell>
          <cell r="C1388" t="str">
            <v>m</v>
          </cell>
          <cell r="D1388">
            <v>1</v>
          </cell>
          <cell r="E1388" t="str">
            <v>m</v>
          </cell>
          <cell r="F1388">
            <v>49</v>
          </cell>
          <cell r="G1388">
            <v>49</v>
          </cell>
          <cell r="I1388">
            <v>0</v>
          </cell>
          <cell r="AD1388">
            <v>49</v>
          </cell>
        </row>
        <row r="1389">
          <cell r="A1389" t="str">
            <v>M972</v>
          </cell>
          <cell r="B1389" t="str">
            <v>Tacha refletiva monodirecional</v>
          </cell>
          <cell r="C1389" t="str">
            <v>un</v>
          </cell>
          <cell r="D1389">
            <v>1</v>
          </cell>
          <cell r="E1389" t="str">
            <v>un</v>
          </cell>
          <cell r="F1389">
            <v>4.2</v>
          </cell>
          <cell r="G1389">
            <v>4.2</v>
          </cell>
          <cell r="I1389">
            <v>0</v>
          </cell>
          <cell r="AD1389">
            <v>3.8</v>
          </cell>
        </row>
        <row r="1390">
          <cell r="A1390" t="str">
            <v>M973</v>
          </cell>
          <cell r="B1390" t="str">
            <v>Tacha refletiva bidirecional</v>
          </cell>
          <cell r="C1390" t="str">
            <v>un</v>
          </cell>
          <cell r="D1390">
            <v>1</v>
          </cell>
          <cell r="E1390" t="str">
            <v>un</v>
          </cell>
          <cell r="F1390">
            <v>4.7</v>
          </cell>
          <cell r="G1390">
            <v>4.7</v>
          </cell>
          <cell r="I1390">
            <v>0</v>
          </cell>
          <cell r="AD1390">
            <v>4.2</v>
          </cell>
        </row>
        <row r="1391">
          <cell r="A1391" t="str">
            <v>M974</v>
          </cell>
          <cell r="B1391" t="str">
            <v>Tachão refletivo monodirecional</v>
          </cell>
          <cell r="C1391" t="str">
            <v>un</v>
          </cell>
          <cell r="D1391">
            <v>1</v>
          </cell>
          <cell r="E1391" t="str">
            <v>un</v>
          </cell>
          <cell r="F1391">
            <v>12.5</v>
          </cell>
          <cell r="G1391">
            <v>12.5</v>
          </cell>
          <cell r="I1391">
            <v>0</v>
          </cell>
          <cell r="AD1391">
            <v>11.5</v>
          </cell>
        </row>
        <row r="1392">
          <cell r="A1392" t="str">
            <v>M975</v>
          </cell>
          <cell r="B1392" t="str">
            <v>Tachão refletivo bidirecional</v>
          </cell>
          <cell r="C1392" t="str">
            <v>un</v>
          </cell>
          <cell r="D1392">
            <v>1</v>
          </cell>
          <cell r="E1392" t="str">
            <v>un</v>
          </cell>
          <cell r="F1392">
            <v>13.5</v>
          </cell>
          <cell r="G1392">
            <v>13.5</v>
          </cell>
          <cell r="I1392">
            <v>0</v>
          </cell>
          <cell r="AD1392">
            <v>12</v>
          </cell>
        </row>
        <row r="1393">
          <cell r="A1393" t="str">
            <v>M976</v>
          </cell>
          <cell r="B1393" t="str">
            <v>Baguete limitador de polietileno</v>
          </cell>
          <cell r="C1393" t="str">
            <v>m</v>
          </cell>
          <cell r="D1393">
            <v>1</v>
          </cell>
          <cell r="E1393" t="str">
            <v>m</v>
          </cell>
          <cell r="F1393">
            <v>1.1200000000000001</v>
          </cell>
          <cell r="G1393">
            <v>1.1200000000000001</v>
          </cell>
          <cell r="I1393">
            <v>0</v>
          </cell>
          <cell r="AD1393">
            <v>0.88</v>
          </cell>
        </row>
        <row r="1394">
          <cell r="A1394" t="str">
            <v>M977</v>
          </cell>
          <cell r="B1394" t="str">
            <v>Selante asfáltico polimerizado</v>
          </cell>
          <cell r="C1394" t="str">
            <v>l</v>
          </cell>
          <cell r="D1394">
            <v>1</v>
          </cell>
          <cell r="E1394" t="str">
            <v>l</v>
          </cell>
          <cell r="F1394">
            <v>1.53</v>
          </cell>
          <cell r="G1394">
            <v>1.53</v>
          </cell>
          <cell r="I1394">
            <v>0</v>
          </cell>
          <cell r="AD1394">
            <v>5.21</v>
          </cell>
        </row>
        <row r="1395">
          <cell r="A1395" t="str">
            <v>M980</v>
          </cell>
          <cell r="B1395" t="str">
            <v>Indenização de jazida</v>
          </cell>
          <cell r="C1395" t="str">
            <v>m3</v>
          </cell>
          <cell r="D1395">
            <v>1</v>
          </cell>
          <cell r="E1395" t="str">
            <v>m3</v>
          </cell>
          <cell r="F1395">
            <v>1.04</v>
          </cell>
          <cell r="G1395">
            <v>1.04</v>
          </cell>
          <cell r="I1395">
            <v>0</v>
          </cell>
          <cell r="AD1395">
            <v>1.04</v>
          </cell>
        </row>
        <row r="1396">
          <cell r="A1396" t="str">
            <v>M982</v>
          </cell>
          <cell r="B1396" t="str">
            <v>Isopor de 5cm de espessura</v>
          </cell>
          <cell r="C1396" t="str">
            <v>m2</v>
          </cell>
          <cell r="D1396">
            <v>1</v>
          </cell>
          <cell r="E1396" t="str">
            <v>m2</v>
          </cell>
          <cell r="F1396">
            <v>6.5</v>
          </cell>
          <cell r="G1396">
            <v>6.5</v>
          </cell>
          <cell r="I1396">
            <v>0</v>
          </cell>
          <cell r="AD1396">
            <v>6.5</v>
          </cell>
        </row>
        <row r="1397">
          <cell r="A1397" t="str">
            <v>M983</v>
          </cell>
          <cell r="B1397" t="str">
            <v>Disco diam. p/ máq. de disco 6kW</v>
          </cell>
          <cell r="C1397" t="str">
            <v>un</v>
          </cell>
          <cell r="D1397">
            <v>1</v>
          </cell>
          <cell r="E1397" t="str">
            <v>un</v>
          </cell>
          <cell r="F1397">
            <v>300</v>
          </cell>
          <cell r="G1397">
            <v>300</v>
          </cell>
          <cell r="I1397">
            <v>0</v>
          </cell>
          <cell r="AD1397">
            <v>300</v>
          </cell>
        </row>
        <row r="1398">
          <cell r="A1398" t="str">
            <v>M984</v>
          </cell>
          <cell r="B1398" t="str">
            <v>Chumbadores</v>
          </cell>
          <cell r="C1398" t="str">
            <v>pç</v>
          </cell>
          <cell r="D1398">
            <v>0.3</v>
          </cell>
          <cell r="E1398" t="str">
            <v>kg</v>
          </cell>
          <cell r="F1398">
            <v>2.2999999999999998</v>
          </cell>
          <cell r="G1398">
            <v>7.6666666666666661</v>
          </cell>
          <cell r="I1398">
            <v>0</v>
          </cell>
          <cell r="AD1398">
            <v>10.333299999999999</v>
          </cell>
        </row>
        <row r="1399">
          <cell r="A1399" t="str">
            <v>M985</v>
          </cell>
          <cell r="B1399" t="str">
            <v>Tubo plástico para purgadores</v>
          </cell>
          <cell r="C1399" t="str">
            <v>m</v>
          </cell>
          <cell r="D1399">
            <v>1</v>
          </cell>
          <cell r="E1399" t="str">
            <v>m</v>
          </cell>
          <cell r="F1399">
            <v>0.79</v>
          </cell>
          <cell r="G1399">
            <v>0.79</v>
          </cell>
          <cell r="I1399">
            <v>0</v>
          </cell>
          <cell r="AD1399">
            <v>0.73</v>
          </cell>
        </row>
        <row r="1400">
          <cell r="A1400" t="str">
            <v>M996</v>
          </cell>
          <cell r="B1400" t="str">
            <v>Material Demolido</v>
          </cell>
          <cell r="C1400" t="str">
            <v>t</v>
          </cell>
          <cell r="D1400">
            <v>1</v>
          </cell>
          <cell r="E1400" t="str">
            <v>t</v>
          </cell>
          <cell r="F1400">
            <v>0</v>
          </cell>
          <cell r="G1400">
            <v>0</v>
          </cell>
          <cell r="I1400">
            <v>0</v>
          </cell>
          <cell r="AD1400">
            <v>0</v>
          </cell>
        </row>
        <row r="1401">
          <cell r="A1401" t="str">
            <v>M997</v>
          </cell>
          <cell r="B1401" t="str">
            <v>Material Fresado</v>
          </cell>
          <cell r="C1401" t="str">
            <v>t</v>
          </cell>
          <cell r="D1401">
            <v>1</v>
          </cell>
          <cell r="E1401" t="str">
            <v>t</v>
          </cell>
          <cell r="F1401">
            <v>0</v>
          </cell>
          <cell r="G1401">
            <v>0</v>
          </cell>
          <cell r="I1401">
            <v>0</v>
          </cell>
          <cell r="AD1401">
            <v>0</v>
          </cell>
        </row>
        <row r="1402">
          <cell r="A1402" t="str">
            <v>M998</v>
          </cell>
          <cell r="B1402" t="str">
            <v>Madeira</v>
          </cell>
          <cell r="C1402" t="str">
            <v>t</v>
          </cell>
          <cell r="D1402">
            <v>1</v>
          </cell>
          <cell r="E1402" t="str">
            <v>t</v>
          </cell>
          <cell r="F1402">
            <v>0</v>
          </cell>
          <cell r="G1402">
            <v>0</v>
          </cell>
          <cell r="I1402">
            <v>0</v>
          </cell>
          <cell r="AD1402">
            <v>0</v>
          </cell>
        </row>
        <row r="1403">
          <cell r="A1403" t="str">
            <v>M999</v>
          </cell>
          <cell r="B1403" t="str">
            <v>Material retirado da pista</v>
          </cell>
          <cell r="C1403" t="str">
            <v>t</v>
          </cell>
          <cell r="D1403">
            <v>1</v>
          </cell>
          <cell r="E1403" t="str">
            <v>t</v>
          </cell>
          <cell r="F1403">
            <v>0</v>
          </cell>
          <cell r="G1403">
            <v>0</v>
          </cell>
          <cell r="I1403">
            <v>0</v>
          </cell>
          <cell r="AD140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Plan2"/>
      <sheetName val="HIDRAULICA"/>
      <sheetName val="RN CONSTRUÇÕES"/>
      <sheetName val="EMAVE"/>
      <sheetName val="PRADO"/>
      <sheetName val="INSUMOS Lab.cienc."/>
      <sheetName val="INSUMOS ARQUIBANCADA"/>
      <sheetName val="insumos Urb do páteo "/>
      <sheetName val="INSUMO PARA RAIO"/>
      <sheetName val="INSUMO MURO"/>
      <sheetName val="Orçamento (3)"/>
      <sheetName val="Inst. Elet."/>
      <sheetName val="Rev. "/>
      <sheetName val="Muro de fech."/>
      <sheetName val="Urb do páteo"/>
      <sheetName val="Arquib. e mureta"/>
      <sheetName val="Lab.cienc."/>
      <sheetName val="Orçamento (2)"/>
      <sheetName val="Plan1"/>
      <sheetName val="Plan3"/>
      <sheetName val="5ª Med"/>
      <sheetName val="INSUMOS_Lab_cienc_"/>
      <sheetName val="INSUMOS_ARQUIBANCADA"/>
      <sheetName val="insumos_Urb_do_páteo_"/>
      <sheetName val="INSUMO_PARA_RAIO"/>
      <sheetName val="INSUMO_MURO"/>
      <sheetName val="Orçamento_(3)"/>
      <sheetName val="Inst__Elet_"/>
      <sheetName val="Rev__"/>
      <sheetName val="Muro_de_fech_"/>
      <sheetName val="Urb_do_páteo"/>
      <sheetName val="Arquib__e_mureta"/>
      <sheetName val="Lab_cienc_"/>
      <sheetName val="Orçamento_(2)"/>
      <sheetName val="RN_CONSTRUÇÕES"/>
      <sheetName val="5ª_Med"/>
      <sheetName val="Solum"/>
    </sheetNames>
    <sheetDataSet>
      <sheetData sheetId="0" refreshError="1">
        <row r="3">
          <cell r="A3" t="str">
            <v>001</v>
          </cell>
          <cell r="B3" t="str">
            <v>BOLETIM DE REFERÊNCIA DE PREÇOS - DEZEMBRO 2004</v>
          </cell>
        </row>
        <row r="4">
          <cell r="A4" t="str">
            <v>001.01</v>
          </cell>
          <cell r="B4" t="str">
            <v>DEMOLIÇÃO E RETIRADA</v>
          </cell>
          <cell r="D4">
            <v>1584.1479999999999</v>
          </cell>
        </row>
        <row r="5">
          <cell r="A5" t="str">
            <v>001.01.00020</v>
          </cell>
          <cell r="B5" t="str">
            <v>Demolição de cobertura construída c/telha de barro ou cerâmica</v>
          </cell>
          <cell r="C5" t="str">
            <v>M2</v>
          </cell>
          <cell r="D5">
            <v>2.6252</v>
          </cell>
        </row>
        <row r="6">
          <cell r="A6" t="str">
            <v>001.01.00040</v>
          </cell>
          <cell r="B6" t="str">
            <v>Demolição de cobertura construída c/telha de cimento amianto, alumínio, plastico e ferro galvanizado</v>
          </cell>
          <cell r="C6" t="str">
            <v>M2</v>
          </cell>
          <cell r="D6">
            <v>1.0940000000000001</v>
          </cell>
        </row>
        <row r="7">
          <cell r="A7" t="str">
            <v>001.01.00060</v>
          </cell>
          <cell r="B7" t="str">
            <v>Demolição de madeiramento de telhado constituído por tesouras (telha de barro)</v>
          </cell>
          <cell r="C7" t="str">
            <v>M2</v>
          </cell>
          <cell r="D7">
            <v>3.9519000000000002</v>
          </cell>
        </row>
        <row r="8">
          <cell r="A8" t="str">
            <v>001.01.00080</v>
          </cell>
          <cell r="B8" t="str">
            <v>Demolição de madeiramento de telhado constituído por tesouras (telha de cimento aminato e alumínio)</v>
          </cell>
          <cell r="C8" t="str">
            <v>M2</v>
          </cell>
          <cell r="D8">
            <v>3.4068000000000001</v>
          </cell>
        </row>
        <row r="9">
          <cell r="A9" t="str">
            <v>001.01.00100</v>
          </cell>
          <cell r="B9" t="str">
            <v>Demolição de madeiramento de telhado tipo pontaletados (telhas de barro)</v>
          </cell>
          <cell r="C9" t="str">
            <v>M2</v>
          </cell>
          <cell r="D9">
            <v>2.9432</v>
          </cell>
        </row>
        <row r="10">
          <cell r="A10" t="str">
            <v>001.01.00120</v>
          </cell>
          <cell r="B10" t="str">
            <v>Demolição de madeiramento de telhado tipo pontaletados (telhas de cimento aminato ou alumínio)</v>
          </cell>
          <cell r="C10" t="str">
            <v>M2</v>
          </cell>
          <cell r="D10">
            <v>2.9432</v>
          </cell>
        </row>
        <row r="11">
          <cell r="A11" t="str">
            <v>001.01.00140</v>
          </cell>
          <cell r="B11" t="str">
            <v>Demolição de estrutura de ferro  para  telhados</v>
          </cell>
          <cell r="C11" t="str">
            <v>M2</v>
          </cell>
          <cell r="D11">
            <v>8.1097000000000001</v>
          </cell>
        </row>
        <row r="12">
          <cell r="A12" t="str">
            <v>001.01.00160</v>
          </cell>
          <cell r="B12" t="str">
            <v>Retirada de cobertura de madeira - caibros e vigas</v>
          </cell>
          <cell r="C12" t="str">
            <v>ML</v>
          </cell>
          <cell r="D12">
            <v>0.20169999999999999</v>
          </cell>
        </row>
        <row r="13">
          <cell r="A13" t="str">
            <v>001.01.00180</v>
          </cell>
          <cell r="B13" t="str">
            <v>Retirada de cobertura de madeira - ripas</v>
          </cell>
          <cell r="C13" t="str">
            <v>ML</v>
          </cell>
          <cell r="D13">
            <v>0.10059999999999999</v>
          </cell>
        </row>
        <row r="14">
          <cell r="A14" t="str">
            <v>001.01.00200</v>
          </cell>
          <cell r="B14" t="str">
            <v>Retirada de cobertura em telhas de barro s/aproveitamento das cumeeiras e espigões</v>
          </cell>
          <cell r="C14" t="str">
            <v>UN</v>
          </cell>
          <cell r="D14">
            <v>0.27839999999999998</v>
          </cell>
        </row>
        <row r="15">
          <cell r="A15" t="str">
            <v>001.01.00220</v>
          </cell>
          <cell r="B15" t="str">
            <v>Retirada de cobertura em telhas de cimento aminato, alumínio, plástico ou ferro galvanizado</v>
          </cell>
          <cell r="C15" t="str">
            <v>UN</v>
          </cell>
          <cell r="D15">
            <v>3.7113999999999998</v>
          </cell>
        </row>
        <row r="16">
          <cell r="A16" t="str">
            <v>001.01.00240</v>
          </cell>
          <cell r="B16" t="str">
            <v>Retirada de cobertura em telhas cerãmicas ( plan , colonial , francesa , etc. )</v>
          </cell>
          <cell r="C16" t="str">
            <v>M2</v>
          </cell>
          <cell r="D16">
            <v>2.4599000000000002</v>
          </cell>
        </row>
        <row r="17">
          <cell r="A17" t="str">
            <v>001.01.00260</v>
          </cell>
          <cell r="B17" t="str">
            <v>Retirada de cobertura em telhas de cimento aminato, alumínio, plástico e c.g.</v>
          </cell>
          <cell r="C17" t="str">
            <v>M2</v>
          </cell>
          <cell r="D17">
            <v>1.3109</v>
          </cell>
        </row>
        <row r="18">
          <cell r="A18" t="str">
            <v>001.01.00280</v>
          </cell>
          <cell r="B18" t="str">
            <v>Retirada de madeiramento de telhado constituído por tesouras (telha de barro)</v>
          </cell>
          <cell r="C18" t="str">
            <v>M2</v>
          </cell>
          <cell r="D18">
            <v>3.0246</v>
          </cell>
        </row>
        <row r="19">
          <cell r="A19" t="str">
            <v>001.01.00300</v>
          </cell>
          <cell r="B19" t="str">
            <v>Retirada de madeiramento de telhado constituído por tesouras (telha de cimento amianto ou alumínio)</v>
          </cell>
          <cell r="C19" t="str">
            <v>M2</v>
          </cell>
          <cell r="D19">
            <v>2.5207000000000002</v>
          </cell>
        </row>
        <row r="20">
          <cell r="A20" t="str">
            <v>001.01.00320</v>
          </cell>
          <cell r="B20" t="str">
            <v>Retirada de madeiramento de telhado tipo pontaletados (telhas de barro)</v>
          </cell>
          <cell r="C20" t="str">
            <v>M2</v>
          </cell>
          <cell r="D20">
            <v>2.0165000000000002</v>
          </cell>
        </row>
        <row r="21">
          <cell r="A21" t="str">
            <v>001.01.00340</v>
          </cell>
          <cell r="B21" t="str">
            <v>Retirada de madeiramento de telhado tipo pontaletados (telhas de cimento amianto ou alumínio)</v>
          </cell>
          <cell r="C21" t="str">
            <v>M2</v>
          </cell>
          <cell r="D21">
            <v>1.8148</v>
          </cell>
        </row>
        <row r="22">
          <cell r="A22" t="str">
            <v>001.01.00360</v>
          </cell>
          <cell r="B22" t="str">
            <v>Retirada de calhas e rufos metálicos</v>
          </cell>
          <cell r="C22" t="str">
            <v>M2</v>
          </cell>
          <cell r="D22">
            <v>3.0710999999999999</v>
          </cell>
        </row>
        <row r="23">
          <cell r="A23" t="str">
            <v>001.01.00380</v>
          </cell>
          <cell r="B23" t="str">
            <v>Demolição de revestimento de argamassa de cal e areia (inclusive emboço)</v>
          </cell>
          <cell r="C23" t="str">
            <v>M2</v>
          </cell>
          <cell r="D23">
            <v>1.9152</v>
          </cell>
        </row>
        <row r="24">
          <cell r="A24" t="str">
            <v>001.01.00400</v>
          </cell>
          <cell r="B24" t="str">
            <v>Demolição de revestimento de argamassa mista (inclusive emboço)</v>
          </cell>
          <cell r="C24" t="str">
            <v>M2</v>
          </cell>
          <cell r="D24">
            <v>2.8729</v>
          </cell>
        </row>
        <row r="25">
          <cell r="A25" t="str">
            <v>001.01.00420</v>
          </cell>
          <cell r="B25" t="str">
            <v>Demolição de revestimento de argamassa de cimento e areia (inclusive emboço)</v>
          </cell>
          <cell r="C25" t="str">
            <v>M2</v>
          </cell>
          <cell r="D25">
            <v>7.3632</v>
          </cell>
        </row>
        <row r="26">
          <cell r="A26" t="str">
            <v>001.01.00440</v>
          </cell>
          <cell r="B26" t="str">
            <v>Demolição de azulejos pastilas ladrilhos cerâmicos ou base de gres (inclusive emboço)</v>
          </cell>
          <cell r="C26" t="str">
            <v>M2</v>
          </cell>
          <cell r="D26">
            <v>7.1078000000000001</v>
          </cell>
        </row>
        <row r="27">
          <cell r="A27" t="str">
            <v>001.01.00460</v>
          </cell>
          <cell r="B27" t="str">
            <v>Demolição de mármore, pedra ou granito (inclusive emboço)</v>
          </cell>
          <cell r="C27" t="str">
            <v>M2</v>
          </cell>
          <cell r="D27">
            <v>7.1078000000000001</v>
          </cell>
        </row>
        <row r="28">
          <cell r="A28" t="str">
            <v>001.01.00480</v>
          </cell>
          <cell r="B28" t="str">
            <v>Demolição de quadro negro</v>
          </cell>
          <cell r="C28" t="str">
            <v>M2</v>
          </cell>
          <cell r="D28">
            <v>7.1078000000000001</v>
          </cell>
        </row>
        <row r="29">
          <cell r="A29" t="str">
            <v>001.01.00500</v>
          </cell>
          <cell r="B29" t="str">
            <v>Retirada de revestimento com mármore, pedra ou granito (inclusive emboço)</v>
          </cell>
          <cell r="C29" t="str">
            <v>M2</v>
          </cell>
          <cell r="D29">
            <v>6.5545</v>
          </cell>
        </row>
        <row r="30">
          <cell r="A30" t="str">
            <v>001.01.00520</v>
          </cell>
          <cell r="B30" t="str">
            <v>Demolição de forro de estuque (inclusive entarugamento de madeira)</v>
          </cell>
          <cell r="C30" t="str">
            <v>M2</v>
          </cell>
          <cell r="D30">
            <v>2.0714000000000001</v>
          </cell>
        </row>
        <row r="31">
          <cell r="A31" t="str">
            <v>001.01.00540</v>
          </cell>
          <cell r="B31" t="str">
            <v>Demolição de forro de madeira ou de gesso (incluso entarugamento)</v>
          </cell>
          <cell r="C31" t="str">
            <v>M2</v>
          </cell>
          <cell r="D31">
            <v>1.75</v>
          </cell>
        </row>
        <row r="32">
          <cell r="A32" t="str">
            <v>001.01.00560</v>
          </cell>
          <cell r="B32" t="str">
            <v>Demolição somente das tábuas ou chapas de madeira ou de gesso</v>
          </cell>
          <cell r="C32" t="str">
            <v>M2</v>
          </cell>
          <cell r="D32">
            <v>2.6252</v>
          </cell>
        </row>
        <row r="33">
          <cell r="A33" t="str">
            <v>001.01.00580</v>
          </cell>
          <cell r="B33" t="str">
            <v>Demolição de lambris de madeira inclusive entarugamento</v>
          </cell>
          <cell r="C33" t="str">
            <v>M2</v>
          </cell>
          <cell r="D33">
            <v>7.1078000000000001</v>
          </cell>
        </row>
        <row r="34">
          <cell r="A34" t="str">
            <v>001.01.00600</v>
          </cell>
          <cell r="B34" t="str">
            <v>Demolição somente de chapas ou placas de lambris ou madeira</v>
          </cell>
          <cell r="C34" t="str">
            <v>M2</v>
          </cell>
          <cell r="D34">
            <v>4.4264000000000001</v>
          </cell>
        </row>
        <row r="35">
          <cell r="A35" t="str">
            <v>001.01.00620</v>
          </cell>
          <cell r="B35" t="str">
            <v>Retirada de todo o forro inclusive vigas e sarrafos</v>
          </cell>
          <cell r="C35" t="str">
            <v>M2</v>
          </cell>
          <cell r="D35">
            <v>9.3180999999999994</v>
          </cell>
        </row>
        <row r="36">
          <cell r="A36" t="str">
            <v>001.01.00640</v>
          </cell>
          <cell r="B36" t="str">
            <v>Retirada de todos os lambris inclusive caibros e sarrafos</v>
          </cell>
          <cell r="C36" t="str">
            <v>M2</v>
          </cell>
          <cell r="D36">
            <v>9.3180999999999994</v>
          </cell>
        </row>
        <row r="37">
          <cell r="A37" t="str">
            <v>001.01.00660</v>
          </cell>
          <cell r="B37" t="str">
            <v>Demolição de alvenaria de tijolos maciços</v>
          </cell>
          <cell r="C37" t="str">
            <v>M3</v>
          </cell>
          <cell r="D37">
            <v>18.0458</v>
          </cell>
        </row>
        <row r="38">
          <cell r="A38" t="str">
            <v>001.01.00680</v>
          </cell>
          <cell r="B38" t="str">
            <v>Retirada de alvenaria de tijolos maciços</v>
          </cell>
          <cell r="C38" t="str">
            <v>M3</v>
          </cell>
          <cell r="D38">
            <v>34.176299999999998</v>
          </cell>
        </row>
        <row r="39">
          <cell r="A39" t="str">
            <v>001.01.00700</v>
          </cell>
          <cell r="B39" t="str">
            <v>Demolição de alvenaria de tijolos cerâmicos</v>
          </cell>
          <cell r="C39" t="str">
            <v>M3</v>
          </cell>
          <cell r="D39">
            <v>13.1257</v>
          </cell>
        </row>
        <row r="40">
          <cell r="A40" t="str">
            <v>001.01.00720</v>
          </cell>
          <cell r="B40" t="str">
            <v>Demolição de alvenaria de blocos de concreto</v>
          </cell>
          <cell r="C40" t="str">
            <v>M3</v>
          </cell>
          <cell r="D40">
            <v>13.1257</v>
          </cell>
        </row>
        <row r="41">
          <cell r="A41" t="str">
            <v>001.01.00740</v>
          </cell>
          <cell r="B41" t="str">
            <v>Retirada de alvenaria de blocos de concreto</v>
          </cell>
          <cell r="C41" t="str">
            <v>M3</v>
          </cell>
          <cell r="D41">
            <v>26.2514</v>
          </cell>
        </row>
        <row r="42">
          <cell r="A42" t="str">
            <v>001.01.00760</v>
          </cell>
          <cell r="B42" t="str">
            <v>Demolição de alvenaria de pedra</v>
          </cell>
          <cell r="C42" t="str">
            <v>M3</v>
          </cell>
          <cell r="D42">
            <v>33.3675</v>
          </cell>
        </row>
        <row r="43">
          <cell r="A43" t="str">
            <v>001.01.00780</v>
          </cell>
          <cell r="B43" t="str">
            <v>Retirada de alvenaria de pedra</v>
          </cell>
          <cell r="C43" t="str">
            <v>M3</v>
          </cell>
          <cell r="D43">
            <v>37.742699999999999</v>
          </cell>
        </row>
        <row r="44">
          <cell r="A44" t="str">
            <v>001.01.00800</v>
          </cell>
          <cell r="B44" t="str">
            <v>Demolição de alvenaria de placas de concreto celular</v>
          </cell>
          <cell r="C44" t="str">
            <v>M3</v>
          </cell>
          <cell r="D44">
            <v>7.6608999999999998</v>
          </cell>
        </row>
        <row r="45">
          <cell r="A45" t="str">
            <v>001.01.00820</v>
          </cell>
          <cell r="B45" t="str">
            <v>Retirada de alvenaria de placas de concreto celular</v>
          </cell>
          <cell r="C45" t="str">
            <v>M3</v>
          </cell>
          <cell r="D45">
            <v>13.1089</v>
          </cell>
        </row>
        <row r="46">
          <cell r="A46" t="str">
            <v>001.01.00840</v>
          </cell>
          <cell r="B46" t="str">
            <v>Demolição de alvenaria de adobo</v>
          </cell>
          <cell r="C46" t="str">
            <v>M3</v>
          </cell>
          <cell r="D46">
            <v>19.152200000000001</v>
          </cell>
        </row>
        <row r="47">
          <cell r="A47" t="str">
            <v>001.01.00860</v>
          </cell>
          <cell r="B47" t="str">
            <v>Demolição de elemento vazado</v>
          </cell>
          <cell r="C47" t="str">
            <v>M2</v>
          </cell>
          <cell r="D47">
            <v>24.617000000000001</v>
          </cell>
        </row>
        <row r="48">
          <cell r="A48" t="str">
            <v>001.01.00880</v>
          </cell>
          <cell r="B48" t="str">
            <v>Demolição inclusive entarugamento de paredes divisórias de tábuas e chapas</v>
          </cell>
          <cell r="C48" t="str">
            <v>M2</v>
          </cell>
          <cell r="D48">
            <v>3.8304</v>
          </cell>
        </row>
        <row r="49">
          <cell r="A49" t="str">
            <v>001.01.00900</v>
          </cell>
          <cell r="B49" t="str">
            <v>Demolição apenas das tábuas ou chapas das paredes divisórias</v>
          </cell>
          <cell r="C49" t="str">
            <v>M2</v>
          </cell>
          <cell r="D49">
            <v>2.6814</v>
          </cell>
        </row>
        <row r="50">
          <cell r="A50" t="str">
            <v>001.01.00920</v>
          </cell>
          <cell r="B50" t="str">
            <v>Retirada de divisória tipo naval</v>
          </cell>
          <cell r="C50" t="str">
            <v>m2</v>
          </cell>
          <cell r="D50">
            <v>1.5321</v>
          </cell>
        </row>
        <row r="51">
          <cell r="A51" t="str">
            <v>001.01.00940</v>
          </cell>
          <cell r="B51" t="str">
            <v>Demolição de alvenaria de fundação de tijolos maciços inclusive escavações necessárias</v>
          </cell>
          <cell r="C51" t="str">
            <v>M3</v>
          </cell>
          <cell r="D51">
            <v>68.352599999999995</v>
          </cell>
        </row>
        <row r="52">
          <cell r="A52" t="str">
            <v>001.01.00960</v>
          </cell>
          <cell r="B52" t="str">
            <v>Demolição de alvenaria de fundações de pedra</v>
          </cell>
          <cell r="C52" t="str">
            <v>M3</v>
          </cell>
          <cell r="D52">
            <v>34.4739</v>
          </cell>
        </row>
        <row r="53">
          <cell r="A53" t="str">
            <v>001.01.00980</v>
          </cell>
          <cell r="B53" t="str">
            <v>Demolição de concreto simples em fundação</v>
          </cell>
          <cell r="C53" t="str">
            <v>M3</v>
          </cell>
          <cell r="D53">
            <v>59.278599999999997</v>
          </cell>
        </row>
        <row r="54">
          <cell r="A54" t="str">
            <v>001.01.01000</v>
          </cell>
          <cell r="B54" t="str">
            <v>Demolição de concreto armado em fundações</v>
          </cell>
          <cell r="C54" t="str">
            <v>M3</v>
          </cell>
          <cell r="D54">
            <v>151.3477</v>
          </cell>
        </row>
        <row r="55">
          <cell r="A55" t="str">
            <v>001.01.01020</v>
          </cell>
          <cell r="B55" t="str">
            <v>Demolição de concreto simples acima do embasamento</v>
          </cell>
          <cell r="C55" t="str">
            <v>M3</v>
          </cell>
          <cell r="D55">
            <v>49.217199999999998</v>
          </cell>
        </row>
        <row r="56">
          <cell r="A56" t="str">
            <v>001.01.01040</v>
          </cell>
          <cell r="B56" t="str">
            <v>Demolição de concreto armado acima do embasamento</v>
          </cell>
          <cell r="C56" t="str">
            <v>M3</v>
          </cell>
          <cell r="D56">
            <v>135.94040000000001</v>
          </cell>
        </row>
        <row r="57">
          <cell r="A57" t="str">
            <v>001.01.01060</v>
          </cell>
          <cell r="B57" t="str">
            <v>Demolição de assoalhos de tábuas incl.rodapés e cordões</v>
          </cell>
          <cell r="C57" t="str">
            <v>M2</v>
          </cell>
          <cell r="D57">
            <v>6.8947000000000003</v>
          </cell>
        </row>
        <row r="58">
          <cell r="A58" t="str">
            <v>001.01.01080</v>
          </cell>
          <cell r="B58" t="str">
            <v>Demolição de assoalhos de tábuas apenas das tábuas</v>
          </cell>
          <cell r="C58" t="str">
            <v>M2</v>
          </cell>
          <cell r="D58">
            <v>2.7578</v>
          </cell>
        </row>
        <row r="59">
          <cell r="A59" t="str">
            <v>001.01.01100</v>
          </cell>
          <cell r="B59" t="str">
            <v>Retirada de todo piso assoalho de tábuas inclusive vigamento de peróba</v>
          </cell>
          <cell r="C59" t="str">
            <v>M2</v>
          </cell>
          <cell r="D59">
            <v>11.245100000000001</v>
          </cell>
        </row>
        <row r="60">
          <cell r="A60" t="str">
            <v>001.01.01120</v>
          </cell>
          <cell r="B60" t="str">
            <v>Demolição de pisos de tacos madeira inclusive argamassa de assentamento</v>
          </cell>
          <cell r="C60" t="str">
            <v>M2</v>
          </cell>
          <cell r="D60">
            <v>8.4476999999999993</v>
          </cell>
        </row>
        <row r="61">
          <cell r="A61" t="str">
            <v>001.01.01140</v>
          </cell>
          <cell r="B61" t="str">
            <v>Retirada de pisos de tacos madeira inclusive argamassa de assentamento</v>
          </cell>
          <cell r="C61" t="str">
            <v>M2</v>
          </cell>
          <cell r="D61">
            <v>10.082000000000001</v>
          </cell>
        </row>
        <row r="62">
          <cell r="A62" t="str">
            <v>001.01.01160</v>
          </cell>
          <cell r="B62" t="str">
            <v>Demolição de rodapé de madeira</v>
          </cell>
          <cell r="C62" t="str">
            <v>ML</v>
          </cell>
          <cell r="D62">
            <v>0.30649999999999999</v>
          </cell>
        </row>
        <row r="63">
          <cell r="A63" t="str">
            <v>001.01.01180</v>
          </cell>
          <cell r="B63" t="str">
            <v>Retirada de rodapé de madeira</v>
          </cell>
          <cell r="C63" t="str">
            <v>ML</v>
          </cell>
          <cell r="D63">
            <v>0.49030000000000001</v>
          </cell>
        </row>
        <row r="64">
          <cell r="A64" t="str">
            <v>001.01.01200</v>
          </cell>
          <cell r="B64" t="str">
            <v>Demolição de pisos de ladrilhos em geral</v>
          </cell>
          <cell r="C64" t="str">
            <v>M2</v>
          </cell>
          <cell r="D64">
            <v>3.0627</v>
          </cell>
        </row>
        <row r="65">
          <cell r="A65" t="str">
            <v>001.01.01220</v>
          </cell>
          <cell r="B65" t="str">
            <v>Demolição de ladrilhos em geral sobre base ou lastro de concreto</v>
          </cell>
          <cell r="C65" t="str">
            <v>M2</v>
          </cell>
          <cell r="D65">
            <v>6.1253000000000002</v>
          </cell>
        </row>
        <row r="66">
          <cell r="A66" t="str">
            <v>001.01.01240</v>
          </cell>
          <cell r="B66" t="str">
            <v>Demolição de pisos de granilite ou cimentado</v>
          </cell>
          <cell r="C66" t="str">
            <v>M2</v>
          </cell>
          <cell r="D66">
            <v>1.1331</v>
          </cell>
        </row>
        <row r="67">
          <cell r="A67" t="str">
            <v>001.01.01260</v>
          </cell>
          <cell r="B67" t="str">
            <v>Retirada de pavimentação em paralelepípedo</v>
          </cell>
          <cell r="C67" t="str">
            <v>M2</v>
          </cell>
          <cell r="D67">
            <v>3.5002</v>
          </cell>
        </row>
        <row r="68">
          <cell r="A68" t="str">
            <v>001.01.01280</v>
          </cell>
          <cell r="B68" t="str">
            <v>Demolição de pavimentação asfáltica p/processo manual</v>
          </cell>
          <cell r="C68" t="str">
            <v>M2</v>
          </cell>
          <cell r="D68">
            <v>5.7457000000000003</v>
          </cell>
        </row>
        <row r="69">
          <cell r="A69" t="str">
            <v>001.01.01300</v>
          </cell>
          <cell r="B69" t="str">
            <v>Demolição de pisos cimentados sobre base ou lastro concreto</v>
          </cell>
          <cell r="C69" t="str">
            <v>M2</v>
          </cell>
          <cell r="D69">
            <v>5.6875999999999998</v>
          </cell>
        </row>
        <row r="70">
          <cell r="A70" t="str">
            <v>001.01.01320</v>
          </cell>
          <cell r="B70" t="str">
            <v>Demolição de lastro de concreto</v>
          </cell>
          <cell r="C70" t="str">
            <v>M2</v>
          </cell>
          <cell r="D70">
            <v>3.0627</v>
          </cell>
        </row>
        <row r="71">
          <cell r="A71" t="str">
            <v>001.01.01340</v>
          </cell>
          <cell r="B71" t="str">
            <v>Retirada de vidros inteiros</v>
          </cell>
          <cell r="C71" t="str">
            <v>M2</v>
          </cell>
          <cell r="D71">
            <v>2.3170999999999999</v>
          </cell>
        </row>
        <row r="72">
          <cell r="A72" t="str">
            <v>001.01.01360</v>
          </cell>
          <cell r="B72" t="str">
            <v>Retirada de esquadrias de madeira inclusive batente</v>
          </cell>
          <cell r="C72" t="str">
            <v>M2</v>
          </cell>
          <cell r="D72">
            <v>3.5002</v>
          </cell>
        </row>
        <row r="73">
          <cell r="A73" t="str">
            <v>001.01.01380</v>
          </cell>
          <cell r="B73" t="str">
            <v>Retirada de esquadrias metálicas</v>
          </cell>
          <cell r="C73" t="str">
            <v>M2</v>
          </cell>
          <cell r="D73">
            <v>4.5881999999999996</v>
          </cell>
        </row>
        <row r="74">
          <cell r="A74" t="str">
            <v>001.01.01400</v>
          </cell>
          <cell r="B74" t="str">
            <v>Retirada de fechaduras</v>
          </cell>
          <cell r="C74" t="str">
            <v>UN</v>
          </cell>
          <cell r="D74">
            <v>2.3170999999999999</v>
          </cell>
        </row>
        <row r="75">
          <cell r="A75" t="str">
            <v>001.01.01420</v>
          </cell>
          <cell r="B75" t="str">
            <v>Retirada de esquadria de madeira, somente as folhas</v>
          </cell>
          <cell r="C75" t="str">
            <v>M2</v>
          </cell>
          <cell r="D75">
            <v>1.5537000000000001</v>
          </cell>
        </row>
        <row r="76">
          <cell r="A76" t="str">
            <v>001.01.01440</v>
          </cell>
          <cell r="B76" t="str">
            <v>Retirada de aparelhos de louça ou ferro sanitário</v>
          </cell>
          <cell r="C76" t="str">
            <v>UN</v>
          </cell>
          <cell r="D76">
            <v>8.4039000000000001</v>
          </cell>
        </row>
        <row r="77">
          <cell r="A77" t="str">
            <v>001.01.01460</v>
          </cell>
          <cell r="B77" t="str">
            <v>Retirada de caixa dágua pré fabricada</v>
          </cell>
          <cell r="C77" t="str">
            <v>UN</v>
          </cell>
          <cell r="D77">
            <v>14.006600000000001</v>
          </cell>
        </row>
        <row r="78">
          <cell r="A78" t="str">
            <v>001.01.01480</v>
          </cell>
          <cell r="B78" t="str">
            <v>Demolição de tubulação de ferro galvanizado até 2 pol</v>
          </cell>
          <cell r="C78" t="str">
            <v>ML</v>
          </cell>
          <cell r="D78">
            <v>1.6808000000000001</v>
          </cell>
        </row>
        <row r="79">
          <cell r="A79" t="str">
            <v>001.01.01500</v>
          </cell>
          <cell r="B79" t="str">
            <v>Demolição de tubulação de ferro galvanizado acima de 2 pol</v>
          </cell>
          <cell r="C79" t="str">
            <v>ML</v>
          </cell>
          <cell r="D79">
            <v>2.8012999999999999</v>
          </cell>
        </row>
        <row r="80">
          <cell r="A80" t="str">
            <v>001.01.01520</v>
          </cell>
          <cell r="B80" t="str">
            <v>Retirada de tubo de ferro galvanizado até 2 pol</v>
          </cell>
          <cell r="C80" t="str">
            <v>ML</v>
          </cell>
          <cell r="D80">
            <v>2.8012999999999999</v>
          </cell>
        </row>
        <row r="81">
          <cell r="A81" t="str">
            <v>001.01.01540</v>
          </cell>
          <cell r="B81" t="str">
            <v>Retirada de tubo de ferro galvanizado acima de 2 pol</v>
          </cell>
          <cell r="C81" t="str">
            <v>ML</v>
          </cell>
          <cell r="D81">
            <v>3.3616999999999999</v>
          </cell>
        </row>
        <row r="82">
          <cell r="A82" t="str">
            <v>001.01.01560</v>
          </cell>
          <cell r="B82" t="str">
            <v>Demolição de tubo de f.f.ate 3 pol</v>
          </cell>
          <cell r="C82" t="str">
            <v>ML</v>
          </cell>
          <cell r="D82">
            <v>1.6808000000000001</v>
          </cell>
        </row>
        <row r="83">
          <cell r="A83" t="str">
            <v>001.01.01580</v>
          </cell>
          <cell r="B83" t="str">
            <v>Demolição de tubo de f.f.acima 3 pol</v>
          </cell>
          <cell r="C83" t="str">
            <v>ML</v>
          </cell>
          <cell r="D83">
            <v>2.8012999999999999</v>
          </cell>
        </row>
        <row r="84">
          <cell r="A84" t="str">
            <v>001.01.01600</v>
          </cell>
          <cell r="B84" t="str">
            <v>Retirada de tubo de f.f.ate 3 pol</v>
          </cell>
          <cell r="C84" t="str">
            <v>ML</v>
          </cell>
          <cell r="D84">
            <v>2.8012999999999999</v>
          </cell>
        </row>
        <row r="85">
          <cell r="A85" t="str">
            <v>001.01.01620</v>
          </cell>
          <cell r="B85" t="str">
            <v>Retirada de tubo de f.f.acima de 3 pol</v>
          </cell>
          <cell r="C85" t="str">
            <v>ML</v>
          </cell>
          <cell r="D85">
            <v>3.3616999999999999</v>
          </cell>
        </row>
        <row r="86">
          <cell r="A86" t="str">
            <v>001.01.01640</v>
          </cell>
          <cell r="B86" t="str">
            <v>Demolição de tubo de barro ou c.a.ate 3 pol</v>
          </cell>
          <cell r="C86" t="str">
            <v>ML</v>
          </cell>
          <cell r="D86">
            <v>1.1205000000000001</v>
          </cell>
        </row>
        <row r="87">
          <cell r="A87" t="str">
            <v>001.01.01660</v>
          </cell>
          <cell r="B87" t="str">
            <v>Demolição de tubo de barro ou c.a.acima de 3 pol</v>
          </cell>
          <cell r="C87" t="str">
            <v>ML</v>
          </cell>
          <cell r="D87">
            <v>1.6808000000000001</v>
          </cell>
        </row>
        <row r="88">
          <cell r="A88" t="str">
            <v>001.01.01680</v>
          </cell>
          <cell r="B88" t="str">
            <v>Retirada de tubos de barro ou cimento amianto até 3 pol</v>
          </cell>
          <cell r="C88" t="str">
            <v>ML</v>
          </cell>
          <cell r="D88">
            <v>3.3616999999999999</v>
          </cell>
        </row>
        <row r="89">
          <cell r="A89" t="str">
            <v>001.01.01700</v>
          </cell>
          <cell r="B89" t="str">
            <v>Retirada de tubos de barro ou cimento amianto acima de 3 pol</v>
          </cell>
          <cell r="C89" t="str">
            <v>ML</v>
          </cell>
          <cell r="D89">
            <v>3.9218000000000002</v>
          </cell>
        </row>
        <row r="90">
          <cell r="A90" t="str">
            <v>001.01.01720</v>
          </cell>
          <cell r="B90" t="str">
            <v>Retirada de registro ate 2 pol</v>
          </cell>
          <cell r="C90" t="str">
            <v>UN</v>
          </cell>
          <cell r="D90">
            <v>6.1630000000000003</v>
          </cell>
        </row>
        <row r="91">
          <cell r="A91" t="str">
            <v>001.01.01740</v>
          </cell>
          <cell r="B91" t="str">
            <v>Retirada de calhas e condutores</v>
          </cell>
          <cell r="C91" t="str">
            <v>ML</v>
          </cell>
          <cell r="D91">
            <v>1.2283999999999999</v>
          </cell>
        </row>
        <row r="92">
          <cell r="A92" t="str">
            <v>001.01.01760</v>
          </cell>
          <cell r="B92" t="str">
            <v>Execução de desentupimento de esgoto</v>
          </cell>
          <cell r="C92" t="str">
            <v>ML</v>
          </cell>
          <cell r="D92">
            <v>2.0474000000000001</v>
          </cell>
        </row>
        <row r="93">
          <cell r="A93" t="str">
            <v>001.01.01780</v>
          </cell>
          <cell r="B93" t="str">
            <v>Retirada de caixa de descarga</v>
          </cell>
          <cell r="C93" t="str">
            <v>UN</v>
          </cell>
          <cell r="D93">
            <v>5.4253999999999998</v>
          </cell>
        </row>
        <row r="94">
          <cell r="A94" t="str">
            <v>001.01.01800</v>
          </cell>
          <cell r="B94" t="str">
            <v>Retirada de bancadas, balcões ou pias (aço,granilite,ardósia,etc)</v>
          </cell>
          <cell r="C94" t="str">
            <v>M2</v>
          </cell>
          <cell r="D94">
            <v>9.2784999999999993</v>
          </cell>
        </row>
        <row r="95">
          <cell r="A95" t="str">
            <v>001.01.01820</v>
          </cell>
          <cell r="B95" t="str">
            <v>Demolição de quadro de luz e força</v>
          </cell>
          <cell r="C95" t="str">
            <v>UN</v>
          </cell>
          <cell r="D95">
            <v>14.006600000000001</v>
          </cell>
        </row>
        <row r="96">
          <cell r="A96" t="str">
            <v>001.01.01840</v>
          </cell>
          <cell r="B96" t="str">
            <v>Retirada de quadro de luz e força</v>
          </cell>
          <cell r="C96" t="str">
            <v>UN</v>
          </cell>
          <cell r="D96">
            <v>19.609200000000001</v>
          </cell>
        </row>
        <row r="97">
          <cell r="A97" t="str">
            <v>001.01.01860</v>
          </cell>
          <cell r="B97" t="str">
            <v>Retirada de aparelhos incandecentes</v>
          </cell>
          <cell r="C97" t="str">
            <v>UN</v>
          </cell>
          <cell r="D97">
            <v>0.56040000000000001</v>
          </cell>
        </row>
        <row r="98">
          <cell r="A98" t="str">
            <v>001.01.01880</v>
          </cell>
          <cell r="B98" t="str">
            <v>Retirada de aparelhos fluorescentes</v>
          </cell>
          <cell r="C98" t="str">
            <v>UN</v>
          </cell>
          <cell r="D98">
            <v>2.2410000000000001</v>
          </cell>
        </row>
        <row r="99">
          <cell r="A99" t="str">
            <v>001.01.01900</v>
          </cell>
          <cell r="B99" t="str">
            <v>Demolição de tubulação elétrica ate 2.00 pol</v>
          </cell>
          <cell r="C99" t="str">
            <v>ML</v>
          </cell>
          <cell r="D99">
            <v>1.6808000000000001</v>
          </cell>
        </row>
        <row r="100">
          <cell r="A100" t="str">
            <v>001.01.01920</v>
          </cell>
          <cell r="B100" t="str">
            <v>Demolição de tubulação elétrica acima de 2.00 pol</v>
          </cell>
          <cell r="C100" t="str">
            <v>ML</v>
          </cell>
          <cell r="D100">
            <v>2.8012999999999999</v>
          </cell>
        </row>
        <row r="101">
          <cell r="A101" t="str">
            <v>001.01.01940</v>
          </cell>
          <cell r="B101" t="str">
            <v>Retirada de fiação (até cabo n.2 awg)</v>
          </cell>
          <cell r="C101" t="str">
            <v>ML</v>
          </cell>
          <cell r="D101">
            <v>0.112</v>
          </cell>
        </row>
        <row r="102">
          <cell r="A102" t="str">
            <v>001.01.01960</v>
          </cell>
          <cell r="B102" t="str">
            <v>Retirada de fiação (do cabo 1/0 ate 4/0 awg)</v>
          </cell>
          <cell r="C102" t="str">
            <v>ML</v>
          </cell>
          <cell r="D102">
            <v>0.22420000000000001</v>
          </cell>
        </row>
        <row r="103">
          <cell r="A103" t="str">
            <v>001.01.01980</v>
          </cell>
          <cell r="B103" t="str">
            <v>Retirada de interruptores, tomadas, campainhas, etc. (inclusive, condutores e caixas)</v>
          </cell>
          <cell r="C103" t="str">
            <v>UN</v>
          </cell>
          <cell r="D103">
            <v>0.112</v>
          </cell>
        </row>
        <row r="104">
          <cell r="A104" t="str">
            <v>001.01.02000</v>
          </cell>
          <cell r="B104" t="str">
            <v>Retirada de postes de madeira ou concreto ate 11.00 m</v>
          </cell>
          <cell r="C104" t="str">
            <v>UN</v>
          </cell>
          <cell r="D104">
            <v>17.5627</v>
          </cell>
        </row>
        <row r="105">
          <cell r="A105" t="str">
            <v>001.01.02020</v>
          </cell>
          <cell r="B105" t="str">
            <v>Retirada de arruelas</v>
          </cell>
          <cell r="C105" t="str">
            <v>UN</v>
          </cell>
          <cell r="D105">
            <v>0.112</v>
          </cell>
        </row>
        <row r="106">
          <cell r="A106" t="str">
            <v>001.01.02040</v>
          </cell>
          <cell r="B106" t="str">
            <v>Retirada de cruzeta de madeira</v>
          </cell>
          <cell r="C106" t="str">
            <v>UN</v>
          </cell>
          <cell r="D106">
            <v>0.2802</v>
          </cell>
        </row>
        <row r="107">
          <cell r="A107" t="str">
            <v>001.01.02060</v>
          </cell>
          <cell r="B107" t="str">
            <v>Retirada de isoladores</v>
          </cell>
          <cell r="C107" t="str">
            <v>UN</v>
          </cell>
          <cell r="D107">
            <v>0.56040000000000001</v>
          </cell>
        </row>
        <row r="108">
          <cell r="A108" t="str">
            <v>001.01.02080</v>
          </cell>
          <cell r="B108" t="str">
            <v>Retirada de mão francesa</v>
          </cell>
          <cell r="C108" t="str">
            <v>UN</v>
          </cell>
          <cell r="D108">
            <v>0.56040000000000001</v>
          </cell>
        </row>
        <row r="109">
          <cell r="A109" t="str">
            <v>001.01.02100</v>
          </cell>
          <cell r="B109" t="str">
            <v>Retirada de parafuso máquina ou francês</v>
          </cell>
          <cell r="C109" t="str">
            <v>UN</v>
          </cell>
          <cell r="D109">
            <v>0.56040000000000001</v>
          </cell>
        </row>
        <row r="110">
          <cell r="A110" t="str">
            <v>001.01.02120</v>
          </cell>
          <cell r="B110" t="str">
            <v>Retirada de pino p/isolador de 15 kv</v>
          </cell>
          <cell r="C110" t="str">
            <v>UN</v>
          </cell>
          <cell r="D110">
            <v>0.84030000000000005</v>
          </cell>
        </row>
        <row r="111">
          <cell r="A111" t="str">
            <v>001.01.02140</v>
          </cell>
          <cell r="B111" t="str">
            <v>Retirada de disjuntor monofásico, bifásico ou trifásico de 15 a até 200 a</v>
          </cell>
          <cell r="C111" t="str">
            <v>UN</v>
          </cell>
          <cell r="D111">
            <v>1.0237000000000001</v>
          </cell>
        </row>
        <row r="112">
          <cell r="A112" t="str">
            <v>001.01.02160</v>
          </cell>
          <cell r="B112" t="str">
            <v>Retirada de chave trifásica com fusíveis de 30a até 200a</v>
          </cell>
          <cell r="C112" t="str">
            <v>UN</v>
          </cell>
          <cell r="D112">
            <v>3.0710999999999999</v>
          </cell>
        </row>
        <row r="113">
          <cell r="A113" t="str">
            <v>001.01.02180</v>
          </cell>
          <cell r="B113" t="str">
            <v>Retirada de ventilador de teto completo</v>
          </cell>
          <cell r="C113" t="str">
            <v>UN</v>
          </cell>
          <cell r="D113">
            <v>1.5353000000000001</v>
          </cell>
        </row>
        <row r="114">
          <cell r="A114" t="str">
            <v>001.01.02200</v>
          </cell>
          <cell r="B114" t="str">
            <v>Retirada de refletor com lâmpada</v>
          </cell>
          <cell r="C114" t="str">
            <v>UN</v>
          </cell>
          <cell r="D114">
            <v>1.5353000000000001</v>
          </cell>
        </row>
        <row r="115">
          <cell r="A115" t="str">
            <v>001.01.02220</v>
          </cell>
          <cell r="B115" t="str">
            <v>Remanejamento de fancoils</v>
          </cell>
          <cell r="C115" t="str">
            <v>UN</v>
          </cell>
          <cell r="D115">
            <v>80.656400000000005</v>
          </cell>
        </row>
        <row r="116">
          <cell r="A116" t="str">
            <v>001.01.02240</v>
          </cell>
          <cell r="B116" t="str">
            <v>Retirada c/ remoção de transformador de at/bt-15 kv 75 a 150 kva</v>
          </cell>
          <cell r="C116" t="str">
            <v>UN</v>
          </cell>
          <cell r="D116">
            <v>199.48259999999999</v>
          </cell>
        </row>
        <row r="117">
          <cell r="A117" t="str">
            <v>001.01.02260</v>
          </cell>
          <cell r="B117" t="str">
            <v>Retirada com remoção de grupo motor-gerador de 60 a 250 kva</v>
          </cell>
          <cell r="C117" t="str">
            <v>UN</v>
          </cell>
          <cell r="D117">
            <v>199.48259999999999</v>
          </cell>
        </row>
        <row r="118">
          <cell r="A118" t="str">
            <v>001.01.02280</v>
          </cell>
          <cell r="B118" t="str">
            <v>Remoção de pintura a cal</v>
          </cell>
          <cell r="C118" t="str">
            <v>M2</v>
          </cell>
          <cell r="D118">
            <v>0.81720000000000004</v>
          </cell>
        </row>
        <row r="119">
          <cell r="A119" t="str">
            <v>001.01.02300</v>
          </cell>
          <cell r="B119" t="str">
            <v>Remoção de pintura a gesso cola ou base de látex (pva)</v>
          </cell>
          <cell r="C119" t="str">
            <v>M2</v>
          </cell>
          <cell r="D119">
            <v>1.0896999999999999</v>
          </cell>
        </row>
        <row r="120">
          <cell r="A120" t="str">
            <v>001.01.02320</v>
          </cell>
          <cell r="B120" t="str">
            <v>Remoção de pintura a óleo esmalte verniz ou grafite</v>
          </cell>
          <cell r="C120" t="str">
            <v>M2</v>
          </cell>
          <cell r="D120">
            <v>2.0714000000000001</v>
          </cell>
        </row>
        <row r="121">
          <cell r="A121" t="str">
            <v>001.01.02340</v>
          </cell>
          <cell r="B121" t="str">
            <v>Raspagem e lixamento de pintura a óleo esmalte verniz ou grafite</v>
          </cell>
          <cell r="C121" t="str">
            <v>M2</v>
          </cell>
          <cell r="D121">
            <v>1.5537000000000001</v>
          </cell>
        </row>
        <row r="122">
          <cell r="A122" t="str">
            <v>001.02</v>
          </cell>
          <cell r="B122" t="str">
            <v>SERVIÇOS PRELIMINARES</v>
          </cell>
          <cell r="D122">
            <v>5283.5842000000002</v>
          </cell>
        </row>
        <row r="123">
          <cell r="A123" t="str">
            <v>001.02.00020</v>
          </cell>
          <cell r="B123" t="str">
            <v>Execução de Corte e destocamento inclusive remoção de árvore de pequeno porte com diâmetro até 15 cm</v>
          </cell>
          <cell r="C123" t="str">
            <v>un</v>
          </cell>
          <cell r="D123">
            <v>86.005799999999994</v>
          </cell>
        </row>
        <row r="124">
          <cell r="A124" t="str">
            <v>001.02.00040</v>
          </cell>
          <cell r="B124" t="str">
            <v>Execução de Corte e destocamento inclusive remoção de árvore de médio porte com diâmetro até 25 cm</v>
          </cell>
          <cell r="C124" t="str">
            <v>UN</v>
          </cell>
          <cell r="D124">
            <v>26.103300000000001</v>
          </cell>
        </row>
        <row r="125">
          <cell r="A125" t="str">
            <v>001.02.00060</v>
          </cell>
          <cell r="B125" t="str">
            <v>Execução de Corte e destocamento inclusive remoção de árvore de grande porte com diâmetro acima de 25 cm</v>
          </cell>
          <cell r="C125" t="str">
            <v>UN</v>
          </cell>
          <cell r="D125">
            <v>44.5456</v>
          </cell>
        </row>
        <row r="126">
          <cell r="A126" t="str">
            <v>001.02.00080</v>
          </cell>
          <cell r="B126" t="str">
            <v>Execução de Roçado em capoeirão c/empilhamento e queima de resíduos</v>
          </cell>
          <cell r="C126" t="str">
            <v>M2</v>
          </cell>
          <cell r="D126">
            <v>0.27610000000000001</v>
          </cell>
        </row>
        <row r="127">
          <cell r="A127" t="str">
            <v>001.02.00100</v>
          </cell>
          <cell r="B127" t="str">
            <v>Execução de Capinação de terreno inclusive retirada (bota fora)</v>
          </cell>
          <cell r="C127" t="str">
            <v>M2</v>
          </cell>
          <cell r="D127">
            <v>0.3831</v>
          </cell>
        </row>
        <row r="128">
          <cell r="A128" t="str">
            <v>001.02.00120</v>
          </cell>
          <cell r="B128" t="str">
            <v>Execução de Limpeza do terreno c/ retirada dos entulhos e queima dos mesmos</v>
          </cell>
          <cell r="C128" t="str">
            <v>M2</v>
          </cell>
          <cell r="D128">
            <v>0.30649999999999999</v>
          </cell>
        </row>
        <row r="129">
          <cell r="A129" t="str">
            <v>001.02.00160</v>
          </cell>
          <cell r="B129" t="str">
            <v>Fornecimento e Instalação de Tapume em chapa de madeira compensada 6.00 mm de espessura</v>
          </cell>
          <cell r="C129" t="str">
            <v>m2</v>
          </cell>
          <cell r="D129">
            <v>15.887499999999999</v>
          </cell>
        </row>
        <row r="130">
          <cell r="A130" t="str">
            <v>001.02.00180</v>
          </cell>
          <cell r="B130" t="str">
            <v>Fornecimento e Instalação de Tapume em Chapa Metálica e Fixado em Pilar de Madeira, com Parafusos Auto-Atarrachante,conf. det. SINFRA ( 8 Reaproveitamentos)</v>
          </cell>
          <cell r="C130" t="str">
            <v>ml</v>
          </cell>
          <cell r="D130">
            <v>17.0808</v>
          </cell>
        </row>
        <row r="131">
          <cell r="A131" t="str">
            <v>001.02.00280</v>
          </cell>
          <cell r="B131" t="str">
            <v>Execução de barracão de obra para alojamento</v>
          </cell>
          <cell r="C131" t="str">
            <v>m2</v>
          </cell>
          <cell r="D131">
            <v>151.0258</v>
          </cell>
        </row>
        <row r="132">
          <cell r="A132" t="str">
            <v>001.02.00300</v>
          </cell>
          <cell r="B132" t="str">
            <v>Execução de barracão de obra para depósito ou refeitório</v>
          </cell>
          <cell r="C132" t="str">
            <v>m2</v>
          </cell>
          <cell r="D132">
            <v>138.8383</v>
          </cell>
        </row>
        <row r="133">
          <cell r="A133" t="str">
            <v>001.02.00310</v>
          </cell>
          <cell r="B133" t="str">
            <v>Instalações Provisórias em Estrutura Metálica Tipo Conteiner (Almoxarifado, Depósito, Escritório, Ferramentaria, etc.) dim. 1.50x1.80x3.00 mts</v>
          </cell>
          <cell r="C133" t="str">
            <v>mês</v>
          </cell>
          <cell r="D133">
            <v>180</v>
          </cell>
        </row>
        <row r="134">
          <cell r="A134" t="str">
            <v>001.02.00320</v>
          </cell>
          <cell r="B134" t="str">
            <v>Execução de instalação provisória de água e esgoto</v>
          </cell>
          <cell r="C134" t="str">
            <v>UN</v>
          </cell>
          <cell r="D134">
            <v>762.17610000000002</v>
          </cell>
        </row>
        <row r="135">
          <cell r="A135" t="str">
            <v>001.02.00340</v>
          </cell>
          <cell r="B135" t="str">
            <v>Execução de instalação provisória de luz e força</v>
          </cell>
          <cell r="C135" t="str">
            <v>UN</v>
          </cell>
          <cell r="D135">
            <v>809.06280000000004</v>
          </cell>
        </row>
        <row r="136">
          <cell r="A136" t="str">
            <v>001.02.00360</v>
          </cell>
          <cell r="B136" t="str">
            <v>Fornecimento e instalação de placa de obra (seet) de 6.00x5.00 m conforme detalhe</v>
          </cell>
          <cell r="C136" t="str">
            <v>UN</v>
          </cell>
          <cell r="D136">
            <v>1982.1996999999999</v>
          </cell>
        </row>
        <row r="137">
          <cell r="A137" t="str">
            <v>001.02.00380</v>
          </cell>
          <cell r="B137" t="str">
            <v>Fornecimento e instalação de placa de obra,de 5,00x3,00m,conforme detalhe da seet</v>
          </cell>
          <cell r="C137" t="str">
            <v>UN</v>
          </cell>
          <cell r="D137">
            <v>990.79759999999999</v>
          </cell>
        </row>
        <row r="138">
          <cell r="A138" t="str">
            <v>001.02.00400</v>
          </cell>
          <cell r="B138" t="str">
            <v>Fornecimento e instalação de placa de obra</v>
          </cell>
          <cell r="C138" t="str">
            <v>M2</v>
          </cell>
          <cell r="D138">
            <v>71.066999999999993</v>
          </cell>
        </row>
        <row r="139">
          <cell r="A139" t="str">
            <v>001.02.00420</v>
          </cell>
          <cell r="B139" t="str">
            <v>Execução de locação da obra c/aparelhos topográficos p/medição considerar as faces externas das paredes</v>
          </cell>
          <cell r="C139" t="str">
            <v>M2</v>
          </cell>
          <cell r="D139">
            <v>1.1572</v>
          </cell>
        </row>
        <row r="140">
          <cell r="A140" t="str">
            <v>001.02.00440</v>
          </cell>
          <cell r="B140" t="str">
            <v>Execução de locação da obra c/tábuas corridas p/medição considerar as faces externas das paredes</v>
          </cell>
          <cell r="C140" t="str">
            <v>M2</v>
          </cell>
          <cell r="D140">
            <v>2.7246000000000001</v>
          </cell>
        </row>
        <row r="141">
          <cell r="A141" t="str">
            <v>001.02.00460</v>
          </cell>
          <cell r="B141" t="str">
            <v>Locação de linhas estaqueadas de 20 em 20 m para construção de muro, sem nivelamento</v>
          </cell>
          <cell r="C141" t="str">
            <v>ml</v>
          </cell>
          <cell r="D141">
            <v>1.5178</v>
          </cell>
        </row>
        <row r="142">
          <cell r="A142" t="str">
            <v>001.02.00480</v>
          </cell>
          <cell r="B142" t="str">
            <v>Locação de linhas estaqueadas de 20 em 20 m para construção de muro, com nivelamento</v>
          </cell>
          <cell r="C142" t="str">
            <v>ml</v>
          </cell>
          <cell r="D142">
            <v>2.4285999999999999</v>
          </cell>
        </row>
        <row r="143">
          <cell r="A143" t="str">
            <v>001.03</v>
          </cell>
          <cell r="B143" t="str">
            <v>MOVIMENTO DE TERRA</v>
          </cell>
          <cell r="D143">
            <v>268.40719999999999</v>
          </cell>
        </row>
        <row r="144">
          <cell r="A144" t="str">
            <v>001.03.00020</v>
          </cell>
          <cell r="B144" t="str">
            <v>Escavação manual de vala profund. até 2 mts em solo de 1ª categoria -   qualquer que seja o teor de umidade que apresente</v>
          </cell>
          <cell r="C144" t="str">
            <v>m3</v>
          </cell>
          <cell r="D144">
            <v>15.3218</v>
          </cell>
        </row>
        <row r="145">
          <cell r="A145" t="str">
            <v>001.03.00030</v>
          </cell>
          <cell r="B145" t="str">
            <v>Escavação manual de vala profund. de 2 a 4 mts em solo de 1ª categoria -  qualquer que seja o teor de umidade que apresente</v>
          </cell>
          <cell r="C145" t="str">
            <v>m3</v>
          </cell>
          <cell r="D145">
            <v>17.236999999999998</v>
          </cell>
        </row>
        <row r="146">
          <cell r="A146" t="str">
            <v>001.03.00040</v>
          </cell>
          <cell r="B146" t="str">
            <v>Escavação manual em terra compacta ate 1,50m em material de primeira catergoria</v>
          </cell>
          <cell r="C146" t="str">
            <v>M3</v>
          </cell>
          <cell r="D146">
            <v>10.725099999999999</v>
          </cell>
        </row>
        <row r="147">
          <cell r="A147" t="str">
            <v>001.03.00060</v>
          </cell>
          <cell r="B147" t="str">
            <v>Escavação manual em terra compacta de 1,50 ate 4,00 m</v>
          </cell>
          <cell r="C147" t="str">
            <v>M3</v>
          </cell>
          <cell r="D147">
            <v>19.152200000000001</v>
          </cell>
        </row>
        <row r="148">
          <cell r="A148" t="str">
            <v>001.03.00080</v>
          </cell>
          <cell r="B148" t="str">
            <v>Escavação manual em terra dura ate 1,50m de profundidade</v>
          </cell>
          <cell r="C148" t="str">
            <v>M3</v>
          </cell>
          <cell r="D148">
            <v>13.7896</v>
          </cell>
        </row>
        <row r="149">
          <cell r="A149" t="str">
            <v>001.03.00100</v>
          </cell>
          <cell r="B149" t="str">
            <v>Escavação manual em terra dura de 1,50 a 4,00m de profundidade</v>
          </cell>
          <cell r="C149" t="str">
            <v>M3</v>
          </cell>
          <cell r="D149">
            <v>22.982600000000001</v>
          </cell>
        </row>
        <row r="150">
          <cell r="A150" t="str">
            <v>001.03.00110</v>
          </cell>
          <cell r="B150" t="str">
            <v>Reaterro manual de valas c/o proprio material escavado incl.serviços de apiloamento com masso de 30 kg</v>
          </cell>
          <cell r="C150" t="str">
            <v>m3</v>
          </cell>
          <cell r="D150">
            <v>7.4692999999999996</v>
          </cell>
        </row>
        <row r="151">
          <cell r="A151" t="str">
            <v>001.03.00120</v>
          </cell>
          <cell r="B151" t="str">
            <v>Reaterro manual de valas c/o proprio material escavado incl.serviços de apiloamento com masso de 30 kg a 60 kg</v>
          </cell>
          <cell r="C151" t="str">
            <v>m3</v>
          </cell>
          <cell r="D151">
            <v>8.2355</v>
          </cell>
        </row>
        <row r="152">
          <cell r="A152" t="str">
            <v>001.03.00140</v>
          </cell>
          <cell r="B152" t="str">
            <v>Aterro interno entre baldrames em camada de 20 cm, utilizando compactador mecânico (tipo sapo mecânico), incluindo transporte e espalhamento do material</v>
          </cell>
          <cell r="C152" t="str">
            <v>m3</v>
          </cell>
          <cell r="D152">
            <v>15.6646</v>
          </cell>
        </row>
        <row r="153">
          <cell r="A153" t="str">
            <v>001.03.00200</v>
          </cell>
          <cell r="B153" t="str">
            <v>Apiloamento de fundo de valas ou cavas com masso ate 30 kg</v>
          </cell>
          <cell r="C153" t="str">
            <v>M2</v>
          </cell>
          <cell r="D153">
            <v>4.4051</v>
          </cell>
        </row>
        <row r="154">
          <cell r="A154" t="str">
            <v>001.03.00220</v>
          </cell>
          <cell r="B154" t="str">
            <v>Apiloamento de fundo de valas ou cavas com masso de 30 a 60 kg</v>
          </cell>
          <cell r="C154" t="str">
            <v>M2</v>
          </cell>
          <cell r="D154">
            <v>6.5118</v>
          </cell>
        </row>
        <row r="155">
          <cell r="A155" t="str">
            <v>001.03.00240</v>
          </cell>
          <cell r="B155" t="str">
            <v>Espalhamento manual de terra descarregada</v>
          </cell>
          <cell r="C155" t="str">
            <v>m3</v>
          </cell>
          <cell r="D155">
            <v>1.5321</v>
          </cell>
        </row>
        <row r="156">
          <cell r="A156" t="str">
            <v>001.03.00280</v>
          </cell>
          <cell r="B156" t="str">
            <v>Aquisição de material para aterro (material de base ou subbase)</v>
          </cell>
          <cell r="C156" t="str">
            <v>m3</v>
          </cell>
          <cell r="D156">
            <v>7.03</v>
          </cell>
        </row>
        <row r="157">
          <cell r="A157" t="str">
            <v>001.03.00300</v>
          </cell>
          <cell r="B157" t="str">
            <v>Escavação manual a céu aberto para tubulões</v>
          </cell>
          <cell r="C157" t="str">
            <v>M3</v>
          </cell>
          <cell r="D157">
            <v>67.715699999999998</v>
          </cell>
        </row>
        <row r="158">
          <cell r="A158" t="str">
            <v>001.03.00310</v>
          </cell>
          <cell r="B158" t="str">
            <v>Escavação Mecanizada Com Perfuratriz com Diâmetro Médio de Perfuração de 80 cm</v>
          </cell>
          <cell r="C158" t="str">
            <v>ml</v>
          </cell>
          <cell r="D158">
            <v>8.5</v>
          </cell>
        </row>
        <row r="159">
          <cell r="A159" t="str">
            <v>001.03.00340</v>
          </cell>
          <cell r="B159" t="str">
            <v>Movimento de terra c/ corte e aterro compensado e c/ volume de corte excedente compensado manual em terreno mole</v>
          </cell>
          <cell r="C159" t="str">
            <v>M3</v>
          </cell>
          <cell r="D159">
            <v>9.5761000000000003</v>
          </cell>
        </row>
        <row r="160">
          <cell r="A160" t="str">
            <v>001.03.00360</v>
          </cell>
          <cell r="B160" t="str">
            <v>Movimento de terra c/ corte e aterro compensado e c/ volume de corte excedente compensado manual em terreno duro</v>
          </cell>
          <cell r="C160" t="str">
            <v>M3</v>
          </cell>
          <cell r="D160">
            <v>11.491300000000001</v>
          </cell>
        </row>
        <row r="161">
          <cell r="A161" t="str">
            <v>001.03.00380</v>
          </cell>
          <cell r="B161" t="str">
            <v>Movimento de terra c/ corte e aterro compensado e c/ volume de aterro por empréstimo volume compensado manual em terreno mole</v>
          </cell>
          <cell r="C161" t="str">
            <v>M3</v>
          </cell>
          <cell r="D161">
            <v>9.5761000000000003</v>
          </cell>
        </row>
        <row r="162">
          <cell r="A162" t="str">
            <v>001.03.00400</v>
          </cell>
          <cell r="B162" t="str">
            <v>Movimento de terra c/ corte e aterro compensado e c/ volume de aterro por empréstimo volume compensado manual em terreno duro</v>
          </cell>
          <cell r="C162" t="str">
            <v>M3</v>
          </cell>
          <cell r="D162">
            <v>11.491300000000001</v>
          </cell>
        </row>
        <row r="163">
          <cell r="A163" t="str">
            <v>001.04</v>
          </cell>
          <cell r="B163" t="str">
            <v>FUNDAÇÕES</v>
          </cell>
          <cell r="D163">
            <v>6428.9196000000002</v>
          </cell>
        </row>
        <row r="164">
          <cell r="A164" t="str">
            <v>001.04.00020</v>
          </cell>
          <cell r="B164" t="str">
            <v>Fornecimento, Lançamento e Aplicação de Lastro de Concreto c/ betoneira em fundações 1:5:10 c/167 kg cim/m3</v>
          </cell>
          <cell r="C164" t="str">
            <v>m3</v>
          </cell>
          <cell r="D164">
            <v>165.27969999999999</v>
          </cell>
        </row>
        <row r="165">
          <cell r="A165" t="str">
            <v>001.04.00105</v>
          </cell>
          <cell r="B165" t="str">
            <v>Fornecimento, confecção, transporte e aplicação de concreto 10 Mpa (241 kgcimento/m3),em fundações, virado na obra, composto por cimento portland CP 32 F, areia lavada tipo média a grossa, seixo rolado, e equipamentos.</v>
          </cell>
          <cell r="C165" t="str">
            <v>m3</v>
          </cell>
          <cell r="D165">
            <v>176.66849999999999</v>
          </cell>
        </row>
        <row r="166">
          <cell r="A166" t="str">
            <v>001.04.00106</v>
          </cell>
          <cell r="B166" t="str">
            <v>Fornecimento, confecção, transporte e aplicação de concreto 13,5 Mpa (268 kgcimento/m3) em fundações, virado na obra, composto por cimento portland CP 32 F, areia lavada tipo média a grossa, seixo rolado, e equipamentos.</v>
          </cell>
          <cell r="C166" t="str">
            <v>m3</v>
          </cell>
          <cell r="D166">
            <v>184.0445</v>
          </cell>
        </row>
        <row r="167">
          <cell r="A167" t="str">
            <v>001.04.00107</v>
          </cell>
          <cell r="B167" t="str">
            <v>Fornecimento, confecção, transporte e aplicação de concreto 15 Mpa (280 kgcimento/m3),em fundações, virado na obra, composto por cimento portland CP 32 F, areia lavada tipo média a grossa, seixo rolado, e equipamentos.</v>
          </cell>
          <cell r="C167" t="str">
            <v>m3</v>
          </cell>
          <cell r="D167">
            <v>180.65559999999999</v>
          </cell>
        </row>
        <row r="168">
          <cell r="A168" t="str">
            <v>001.04.00108</v>
          </cell>
          <cell r="B168" t="str">
            <v>Fornecimento, confecção, transporte e aplicação de concreto 18 Mpa (305 kgcimento/m3) em fundações, virado na obra, composto por cimento portland CP 32 F, areia lavada tipo média a grossa, seixo rolado, e equipamentos.</v>
          </cell>
          <cell r="C168" t="str">
            <v>m3</v>
          </cell>
          <cell r="D168">
            <v>194.15649999999999</v>
          </cell>
        </row>
        <row r="169">
          <cell r="A169" t="str">
            <v>001.04.00109</v>
          </cell>
          <cell r="B169" t="str">
            <v>Fornecimento, confecção, transporte e aplicação de concreto 20 Mpa (322 kgcimento/m3) em fundações, virado na obra, composto por cimento portland CP 32 F, areia lavada tipo média a grossa, seixo rolado, e equipamentos.</v>
          </cell>
          <cell r="C169" t="str">
            <v>m3</v>
          </cell>
          <cell r="D169">
            <v>206.98929999999999</v>
          </cell>
        </row>
        <row r="170">
          <cell r="A170" t="str">
            <v>001.04.00110</v>
          </cell>
          <cell r="B170" t="str">
            <v>Fornecimento, confecção, transporte e aplicação de concreto 21 Mpa (331 kgcimento/m3) em fundações, virado na obra, composto por cimento portland CP 32 F, areia lavada tipo média a grossa, seixo rolado, e equipamentos.</v>
          </cell>
          <cell r="C170" t="str">
            <v>m3</v>
          </cell>
          <cell r="D170">
            <v>194.6036</v>
          </cell>
        </row>
        <row r="171">
          <cell r="A171" t="str">
            <v>001.04.00111</v>
          </cell>
          <cell r="B171" t="str">
            <v>Fornecimento, confecção, transporte e aplicação de concreto 25 Mpa (367 kgcimento/m3) em fundações, virado na obra, composto por cimento portland CP 32 F, areia lavada tipo média a grossa, seixo rolado, e equipamentos.</v>
          </cell>
          <cell r="C171" t="str">
            <v>m3</v>
          </cell>
          <cell r="D171">
            <v>204.44759999999999</v>
          </cell>
        </row>
        <row r="172">
          <cell r="A172" t="str">
            <v>001.04.00205</v>
          </cell>
          <cell r="B172" t="str">
            <v>Fornecimento, confecção, transporte e aplicação de concreto 10 Mpa (241 kgcimento/m3),em fundações, virado na obra, composto por cimento portland CP 32 F, areia lavada tipo média a grossa, pedra granitica britada, e equipamentos.</v>
          </cell>
          <cell r="C172" t="str">
            <v>m3</v>
          </cell>
          <cell r="D172">
            <v>184.8613</v>
          </cell>
        </row>
        <row r="173">
          <cell r="A173" t="str">
            <v>001.04.00206</v>
          </cell>
          <cell r="B173" t="str">
            <v>Fornecimento, confecção, transporte e aplicação de concreto 13,5 Mpa (268 kgcimento/m3) em fundações, virado na obra, composto por cimento portland CP 32 F, areia lavada tipo média a grossa, pedra granitica britada, e equipamentos.</v>
          </cell>
          <cell r="C173" t="str">
            <v>m3</v>
          </cell>
          <cell r="D173">
            <v>192.2373</v>
          </cell>
        </row>
        <row r="174">
          <cell r="A174" t="str">
            <v>001.04.00207</v>
          </cell>
          <cell r="B174" t="str">
            <v>Fornecimento, confecção, transporte e aplicação de concreto 15 Mpa (280 kgcimento/m3),em fundações, virado na obra, composto por cimento portland CP 32 F, areia lavada tipo média a grossa, pedra granitica britada, e equipamentos.</v>
          </cell>
          <cell r="C174" t="str">
            <v>m3</v>
          </cell>
          <cell r="D174">
            <v>195.5093</v>
          </cell>
        </row>
        <row r="175">
          <cell r="A175" t="str">
            <v>001.04.00208</v>
          </cell>
          <cell r="B175" t="str">
            <v>Fornecimento, confecção, transporte e aplicação de concreto 18 Mpa (305 kgcimento/m3) em fundações, virado na obra, composto por cimento portland CP 32 F, areia lavada tipo média a grossa, pedra granitica britada, e equipamentos.</v>
          </cell>
          <cell r="C175" t="str">
            <v>m3</v>
          </cell>
          <cell r="D175">
            <v>202.3493</v>
          </cell>
        </row>
        <row r="176">
          <cell r="A176" t="str">
            <v>001.04.00209</v>
          </cell>
          <cell r="B176" t="str">
            <v>Fornecimento, confecção, transporte e aplicação de concreto 20 Mpa (322 kgcimento/m3) em fundações, virado na obra, composto por cimento portland CP 32 F, areia lavada tipo média a grossa, pedra granitica britada, e equipamentos.</v>
          </cell>
          <cell r="C176" t="str">
            <v>m3</v>
          </cell>
          <cell r="D176">
            <v>206.98929999999999</v>
          </cell>
        </row>
        <row r="177">
          <cell r="A177" t="str">
            <v>001.04.00210</v>
          </cell>
          <cell r="B177" t="str">
            <v>Fornecimento, confecção, transporte e aplicação de concreto 21 Mpa (331 kgcimento/m3) em fundações, virado na obra, composto por cimento portland CP 32 F, areia lavada tipo média a grossa, pedra granitica britada, e equipamentos.</v>
          </cell>
          <cell r="C177" t="str">
            <v>m3</v>
          </cell>
          <cell r="D177">
            <v>209.4573</v>
          </cell>
        </row>
        <row r="178">
          <cell r="A178" t="str">
            <v>001.04.00211</v>
          </cell>
          <cell r="B178" t="str">
            <v>Fornecimento, confecção, transporte e aplicação de concreto 25 Mpa (367 kgcimento/m3) em fundações, virado na obra, composto por cimento portland CP 32 F, areia lavada tipo média a grossa, pedra granitica britada, e equipamentos.</v>
          </cell>
          <cell r="C178" t="str">
            <v>m3</v>
          </cell>
          <cell r="D178">
            <v>226.96209999999999</v>
          </cell>
        </row>
        <row r="179">
          <cell r="A179" t="str">
            <v>001.04.00220</v>
          </cell>
          <cell r="B179" t="str">
            <v>Fornecimento, Transporte, Lançamento e Aplicação de Concreto usinado em fundação Fck= 13,5 Mpa</v>
          </cell>
          <cell r="C179" t="str">
            <v>m3</v>
          </cell>
          <cell r="D179">
            <v>221.6439</v>
          </cell>
        </row>
        <row r="180">
          <cell r="A180" t="str">
            <v>001.04.00240</v>
          </cell>
          <cell r="B180" t="str">
            <v>Fornecimento, Transporte, Lançamento e Aplicação de Concreto usinado em fundação, Fck=15 mpa</v>
          </cell>
          <cell r="C180" t="str">
            <v>m3</v>
          </cell>
          <cell r="D180">
            <v>234.2439</v>
          </cell>
        </row>
        <row r="181">
          <cell r="A181" t="str">
            <v>001.04.00260</v>
          </cell>
          <cell r="B181" t="str">
            <v>Fornecimento, Transporte, Lançamento e Aplicação de Concreto usinado em fundação Fck= 18 Mpa</v>
          </cell>
          <cell r="C181" t="str">
            <v>m3</v>
          </cell>
          <cell r="D181">
            <v>240.54390000000001</v>
          </cell>
        </row>
        <row r="182">
          <cell r="A182" t="str">
            <v>001.04.00280</v>
          </cell>
          <cell r="B182" t="str">
            <v>Fornecimento, Transporte, Lançamento e Aplicação de Concreto usinado em fundação Fck= 20 mpa</v>
          </cell>
          <cell r="C182" t="str">
            <v>m3</v>
          </cell>
          <cell r="D182">
            <v>252.09389999999999</v>
          </cell>
        </row>
        <row r="183">
          <cell r="A183" t="str">
            <v>001.04.00290</v>
          </cell>
          <cell r="B183" t="str">
            <v>Fornecimento, Transporte, Lançamento e Aplicação de Concreto usinado em fundação Fck= 25 mpa</v>
          </cell>
          <cell r="C183" t="str">
            <v>m3</v>
          </cell>
          <cell r="D183">
            <v>262.59390000000002</v>
          </cell>
        </row>
        <row r="184">
          <cell r="A184" t="str">
            <v>001.04.00300</v>
          </cell>
          <cell r="B184" t="str">
            <v>Forma inclusive desforma comum de tábua para fundações sem reaproveitamento</v>
          </cell>
          <cell r="C184" t="str">
            <v>M2</v>
          </cell>
          <cell r="D184">
            <v>32.185099999999998</v>
          </cell>
        </row>
        <row r="185">
          <cell r="A185" t="str">
            <v>001.04.00320</v>
          </cell>
          <cell r="B185" t="str">
            <v>Forma inclusive desforma comum de tábua para fundações c/ 01 reaproveitamento</v>
          </cell>
          <cell r="C185" t="str">
            <v>M2</v>
          </cell>
          <cell r="D185">
            <v>20.2971</v>
          </cell>
        </row>
        <row r="186">
          <cell r="A186" t="str">
            <v>001.04.00340</v>
          </cell>
          <cell r="B186" t="str">
            <v>Forma inclusive desforma comum de tábua para fundações c/ 02 reaproveitamentos</v>
          </cell>
          <cell r="C186" t="str">
            <v>m2</v>
          </cell>
          <cell r="D186">
            <v>16.601099999999999</v>
          </cell>
        </row>
        <row r="187">
          <cell r="A187" t="str">
            <v>001.04.00360</v>
          </cell>
          <cell r="B187" t="str">
            <v>Forma inclusive desforma comum de tábua para fundações c/ 03 reaproveitamentos</v>
          </cell>
          <cell r="C187" t="str">
            <v>m2</v>
          </cell>
          <cell r="D187">
            <v>15.3531</v>
          </cell>
        </row>
        <row r="188">
          <cell r="A188" t="str">
            <v>001.04.00365</v>
          </cell>
          <cell r="B188" t="str">
            <v>Forma inclusive desforma comum de tábua para fundações c/ 04 reaproveitamentos</v>
          </cell>
          <cell r="C188" t="str">
            <v>m2</v>
          </cell>
          <cell r="D188">
            <v>14.726800000000001</v>
          </cell>
        </row>
        <row r="189">
          <cell r="A189" t="str">
            <v>001.04.00400</v>
          </cell>
          <cell r="B189" t="str">
            <v>Fornecimento e Aplicação de Aço CA 50</v>
          </cell>
          <cell r="C189" t="str">
            <v>KG</v>
          </cell>
          <cell r="D189">
            <v>4.6643999999999997</v>
          </cell>
        </row>
        <row r="190">
          <cell r="A190" t="str">
            <v>001.04.00420</v>
          </cell>
          <cell r="B190" t="str">
            <v>Fornecimento e Aplicação de Aço CA - 60</v>
          </cell>
          <cell r="C190" t="str">
            <v>KG</v>
          </cell>
          <cell r="D190">
            <v>5.2786</v>
          </cell>
        </row>
        <row r="191">
          <cell r="A191" t="str">
            <v>001.04.00440</v>
          </cell>
          <cell r="B191" t="str">
            <v>Concreto ciclópico com 30% de pedra de mão traço 1:4:8</v>
          </cell>
          <cell r="C191" t="str">
            <v>M3</v>
          </cell>
          <cell r="D191">
            <v>158.33250000000001</v>
          </cell>
        </row>
        <row r="192">
          <cell r="A192" t="str">
            <v>001.04.00460</v>
          </cell>
          <cell r="B192" t="str">
            <v>Concreto ciclópico com 30% de pedra de mão traço 1:3:6</v>
          </cell>
          <cell r="C192" t="str">
            <v>M3</v>
          </cell>
          <cell r="D192">
            <v>167.26990000000001</v>
          </cell>
        </row>
        <row r="193">
          <cell r="A193" t="str">
            <v>001.04.00480</v>
          </cell>
          <cell r="B193" t="str">
            <v>Execução de Alvenaria de fundação e embasamento em tijolo maciço assente c/  o traço 1:4:12, cimento, cal e areia</v>
          </cell>
          <cell r="C193" t="str">
            <v>M3</v>
          </cell>
          <cell r="D193">
            <v>154.8492</v>
          </cell>
        </row>
        <row r="194">
          <cell r="A194" t="str">
            <v>001.04.00500</v>
          </cell>
          <cell r="B194" t="str">
            <v>Execução de Alvenaria de fundação e embasamento em tijolo maciço assente c/ o traço 1:3, cimento e areia</v>
          </cell>
          <cell r="C194" t="str">
            <v>M3</v>
          </cell>
          <cell r="D194">
            <v>206.23159999999999</v>
          </cell>
        </row>
        <row r="195">
          <cell r="A195" t="str">
            <v>001.04.00520</v>
          </cell>
          <cell r="B195" t="str">
            <v>Execução de Alvenaria de fundação e embasamento em tijolo maciço assente c/ o traço 1:4 cimento e areia</v>
          </cell>
          <cell r="C195" t="str">
            <v>M3</v>
          </cell>
          <cell r="D195">
            <v>197.94759999999999</v>
          </cell>
        </row>
        <row r="196">
          <cell r="A196" t="str">
            <v>001.04.00540</v>
          </cell>
          <cell r="B196" t="str">
            <v>Execução de Alvenaria de fundação e embasamento em tijolo maciço assente c/ o traço 1:5 cimento e areia</v>
          </cell>
          <cell r="C196" t="str">
            <v>M3</v>
          </cell>
          <cell r="D196">
            <v>192.90770000000001</v>
          </cell>
        </row>
        <row r="197">
          <cell r="A197" t="str">
            <v>001.04.00560</v>
          </cell>
          <cell r="B197" t="str">
            <v>Execução de Alvenaria de fundação e embasamento em tijolo maiciço assente c/ argamassa 1:3 c/adição de vedacit a 2 kg p/saco de cimento</v>
          </cell>
          <cell r="C197" t="str">
            <v>M3</v>
          </cell>
          <cell r="D197">
            <v>215.56819999999999</v>
          </cell>
        </row>
        <row r="198">
          <cell r="A198" t="str">
            <v>001.04.00580</v>
          </cell>
          <cell r="B198" t="str">
            <v>Execução de Alvenaria de tijolo comum em espelho p/ cinta de fundação (forma), assente c/ argamassa de cimento e areia 1:3</v>
          </cell>
          <cell r="C198" t="str">
            <v>M2</v>
          </cell>
          <cell r="D198">
            <v>14.495200000000001</v>
          </cell>
        </row>
        <row r="199">
          <cell r="A199" t="str">
            <v>001.04.00600</v>
          </cell>
          <cell r="B199" t="str">
            <v>Execução de Alvenaria de tijolo comum em espelho p/ cinta de fundação (forma), assente c/ argamassa de cimento e areia 1:4</v>
          </cell>
          <cell r="C199" t="str">
            <v>M2</v>
          </cell>
          <cell r="D199">
            <v>14.2927</v>
          </cell>
        </row>
        <row r="200">
          <cell r="A200" t="str">
            <v>001.04.00620</v>
          </cell>
          <cell r="B200" t="str">
            <v>Confecção e lançamento de concreto em tubulão a céu aberto empregando concreto fck 150 mpa</v>
          </cell>
          <cell r="C200" t="str">
            <v>M3</v>
          </cell>
          <cell r="D200">
            <v>212.07910000000001</v>
          </cell>
        </row>
        <row r="201">
          <cell r="A201" t="str">
            <v>001.04.00640</v>
          </cell>
          <cell r="B201" t="str">
            <v>Confecção e lançamento de concreto em tubulão a céu aberto empregando concreto pré-misturado fck 15 mpa</v>
          </cell>
          <cell r="C201" t="str">
            <v>M3</v>
          </cell>
          <cell r="D201">
            <v>232.3287</v>
          </cell>
        </row>
        <row r="202">
          <cell r="A202" t="str">
            <v>001.04.00660</v>
          </cell>
          <cell r="B202" t="str">
            <v>Execução de Broca de concreto armado no traço 1:3:6 até 4 m profundidade e c/ diâmetro 20 cm (escavação manual)</v>
          </cell>
          <cell r="C202" t="str">
            <v>ml</v>
          </cell>
          <cell r="D202">
            <v>15.8965</v>
          </cell>
        </row>
        <row r="203">
          <cell r="A203" t="str">
            <v>001.04.00680</v>
          </cell>
          <cell r="B203" t="str">
            <v>Execução de Broca de concreto armado no traço 1:3:6 até 4 m profundidade e c/ diâmetro 25 cm (escavação manual)</v>
          </cell>
          <cell r="C203" t="str">
            <v>ml</v>
          </cell>
          <cell r="D203">
            <v>23.529800000000002</v>
          </cell>
        </row>
        <row r="204">
          <cell r="A204" t="str">
            <v>001.04.00700</v>
          </cell>
          <cell r="B204" t="str">
            <v>Execução de Broca de concreto armado no traço 1:3:6 até 4 m profundidade e c/ diâmetro 30 cm (escavação manual)</v>
          </cell>
          <cell r="C204" t="str">
            <v>ml</v>
          </cell>
          <cell r="D204">
            <v>33.042900000000003</v>
          </cell>
        </row>
        <row r="205">
          <cell r="A205" t="str">
            <v>001.04.00720</v>
          </cell>
          <cell r="B205" t="str">
            <v>Execução de Broca de concreto armado no traço 1:3:6 de 4 m até 6 m de profundidade e c/ diâmetro 25 cm (escavação manual)</v>
          </cell>
          <cell r="C205" t="str">
            <v>ml</v>
          </cell>
          <cell r="D205">
            <v>25.475000000000001</v>
          </cell>
        </row>
        <row r="206">
          <cell r="A206" t="str">
            <v>001.04.00740</v>
          </cell>
          <cell r="B206" t="str">
            <v>Execução de Broca de concreto armado no traço 1:3:6 de 4 m até 6 m de profundidade e c/ diâmetro 30 cm (escavação manual)</v>
          </cell>
          <cell r="C206" t="str">
            <v>ml</v>
          </cell>
          <cell r="D206">
            <v>36.6419</v>
          </cell>
        </row>
        <row r="207">
          <cell r="A207" t="str">
            <v>001.04.00760</v>
          </cell>
          <cell r="B207" t="str">
            <v>Fornecimento e Cravação de estaca de concreto fck=15 mpa moldada no local diâmetro 25 cm tipo """"straus""""</v>
          </cell>
          <cell r="C207" t="str">
            <v>M</v>
          </cell>
          <cell r="D207">
            <v>41.148200000000003</v>
          </cell>
        </row>
        <row r="208">
          <cell r="A208" t="str">
            <v>001.04.00780</v>
          </cell>
          <cell r="B208" t="str">
            <v>Fornecimento e Cravação de estaca de concreto fck=15 mpa moldada no local diâmetro 32 cm tipo """"straus""""</v>
          </cell>
          <cell r="C208" t="str">
            <v>M</v>
          </cell>
          <cell r="D208">
            <v>60.424199999999999</v>
          </cell>
        </row>
        <row r="209">
          <cell r="A209" t="str">
            <v>001.04.00790</v>
          </cell>
          <cell r="B209" t="str">
            <v>Fornecimento e Cravação de Estaca de Concreto Pré Moldada Dim. 17.50 x 17.50 cm - 20 T</v>
          </cell>
          <cell r="C209" t="str">
            <v>ml</v>
          </cell>
          <cell r="D209">
            <v>30.5</v>
          </cell>
        </row>
        <row r="210">
          <cell r="A210" t="str">
            <v>001.04.00800</v>
          </cell>
          <cell r="B210" t="str">
            <v>Fornecimento e Cravação de Estaca de Concreto Pré-Moldada Dim (26,5x26,5)cm - 30 T</v>
          </cell>
          <cell r="C210" t="str">
            <v>ml</v>
          </cell>
          <cell r="D210">
            <v>49.4</v>
          </cell>
        </row>
        <row r="211">
          <cell r="A211" t="str">
            <v>001.04.00820</v>
          </cell>
          <cell r="B211" t="str">
            <v>Fornecimento e Instalação de emenda em estaca pré-moldada de concreto</v>
          </cell>
          <cell r="C211" t="str">
            <v>UN</v>
          </cell>
          <cell r="D211">
            <v>20</v>
          </cell>
        </row>
        <row r="212">
          <cell r="A212" t="str">
            <v>001.04.00840</v>
          </cell>
          <cell r="B212" t="str">
            <v>Lastro de brita granítica apiloado manualmente</v>
          </cell>
          <cell r="C212" t="str">
            <v>m3</v>
          </cell>
          <cell r="D212">
            <v>45.460900000000002</v>
          </cell>
        </row>
        <row r="213">
          <cell r="A213" t="str">
            <v>001.04.00860</v>
          </cell>
          <cell r="B213" t="str">
            <v>Lastro de areia média a grossa apiloado manualmente</v>
          </cell>
          <cell r="C213" t="str">
            <v>m3</v>
          </cell>
          <cell r="D213">
            <v>35.660899999999998</v>
          </cell>
        </row>
        <row r="214">
          <cell r="A214" t="str">
            <v>001.05</v>
          </cell>
          <cell r="B214" t="str">
            <v>ESTRUTURA</v>
          </cell>
          <cell r="D214">
            <v>5166.6125000000002</v>
          </cell>
        </row>
        <row r="215">
          <cell r="A215" t="str">
            <v>001.05.00020</v>
          </cell>
          <cell r="B215" t="str">
            <v>Fornecimento, confecção, transporte e aplicação de concreto 15 Mpa (280 kgcimento/m3),em estrutura, virado na obra, composto por cimento portland CP 32 F, areia lavada tipo média a grossa, seixo rolado, e equipamentos.</v>
          </cell>
          <cell r="C215" t="str">
            <v>m3</v>
          </cell>
          <cell r="D215">
            <v>183.12459999999999</v>
          </cell>
        </row>
        <row r="216">
          <cell r="A216" t="str">
            <v>001.05.00021</v>
          </cell>
          <cell r="B216" t="str">
            <v>Fornecimento, confecção, transporte e aplicação de concreto 18 Mpa (305 kgcimento/m3) em estrutura, virado na obra, composto por cimento portland CP 32 F, areia lavada tipo média a grossa, seixo rolado, e equipamentos.</v>
          </cell>
          <cell r="C216" t="str">
            <v>m3</v>
          </cell>
          <cell r="D216">
            <v>189.96459999999999</v>
          </cell>
        </row>
        <row r="217">
          <cell r="A217" t="str">
            <v>001.05.00022</v>
          </cell>
          <cell r="B217" t="str">
            <v>Fornecimento, confecção, transporte e aplicação de concreto 20 Mpa (322 kgcimento/m3) em estrutura, virado na obra, composto por cimento portland CP 32 F, areia lavada tipo média a grossa, seixo rolado, e equipamentos.</v>
          </cell>
          <cell r="C217" t="str">
            <v>m3</v>
          </cell>
          <cell r="D217">
            <v>202.79740000000001</v>
          </cell>
        </row>
        <row r="218">
          <cell r="A218" t="str">
            <v>001.05.00023</v>
          </cell>
          <cell r="B218" t="str">
            <v>Fornecimento, confecção, transporte e aplicação de concreto 21 Mpa (331 kgcimento/m3) em estrutura, virado na obra, composto por cimento portland CP 32 F, areia lavada tipo média a grossa, seixo rolado, e equipamentos.</v>
          </cell>
          <cell r="C218" t="str">
            <v>m3</v>
          </cell>
          <cell r="D218">
            <v>197.07259999999999</v>
          </cell>
        </row>
        <row r="219">
          <cell r="A219" t="str">
            <v>001.05.00024</v>
          </cell>
          <cell r="B219" t="str">
            <v>Fornecimento, confecção, transporte e aplicação de concreto 25 Mpa (367 kgcimento/m3) em estrutura, virado na obra, composto por cimento portland CP 32 F, areia lavada tipo média a grossa, seixo rolado, e equipamentos.</v>
          </cell>
          <cell r="C219" t="str">
            <v>m3</v>
          </cell>
          <cell r="D219">
            <v>206.91659999999999</v>
          </cell>
        </row>
        <row r="220">
          <cell r="A220" t="str">
            <v>001.05.00030</v>
          </cell>
          <cell r="B220" t="str">
            <v>Fornecimento, confecção, transporte e aplicação de concreto 15 Mpa (280 kgcimento/m3),em estrutura, virado na obra, composto por cimento portland CP 32 F, areia lavada tipo média a grossa, pedra granitica britada, e equipamentos.</v>
          </cell>
          <cell r="C220" t="str">
            <v>m3</v>
          </cell>
          <cell r="D220">
            <v>191.31739999999999</v>
          </cell>
        </row>
        <row r="221">
          <cell r="A221" t="str">
            <v>001.05.00031</v>
          </cell>
          <cell r="B221" t="str">
            <v>Fornecimento, confecção, transporte e aplicação de concreto 18 Mpa (305 kgcimento/m3) em estrutura, virado na obra, composto por cimento portland CP 32 F, areia lavada tipo média a grossa, pedra granitica britada, e equipamentos.</v>
          </cell>
          <cell r="C221" t="str">
            <v>m3</v>
          </cell>
          <cell r="D221">
            <v>198.1574</v>
          </cell>
        </row>
        <row r="222">
          <cell r="A222" t="str">
            <v>001.05.00032</v>
          </cell>
          <cell r="B222" t="str">
            <v>Fornecimento, confecção, transporte e aplicação de concreto 20 Mpa (322 kgcimento/m3) em estrutura, virado na obra, composto por cimento portland CP 32 F, areia lavada tipo média a grossa, pedra granitica britada, e equipamentos.</v>
          </cell>
          <cell r="C222" t="str">
            <v>m3</v>
          </cell>
          <cell r="D222">
            <v>202.79740000000001</v>
          </cell>
        </row>
        <row r="223">
          <cell r="A223" t="str">
            <v>001.05.00033</v>
          </cell>
          <cell r="B223" t="str">
            <v>Fornecimento, confecção, transporte e aplicação de concreto 21 Mpa (322 kgcimento/m3) em estrutura, virado na obra, composto por cimento portland CP 32 F, areia lavada tipo média a grossa, pedra granitica britada, e equipamentos.</v>
          </cell>
          <cell r="C223" t="str">
            <v>m3</v>
          </cell>
          <cell r="D223">
            <v>205.2654</v>
          </cell>
        </row>
        <row r="224">
          <cell r="A224" t="str">
            <v>001.05.00034</v>
          </cell>
          <cell r="B224" t="str">
            <v>Fornecimento, confecção, transporte e aplicação de concreto 25 Mpa (367 kgcimento/m3) em estrutura, virado na obra, composto por cimento portland CP 32 F, areia lavada tipo média a grossa, pedra granitica britada, e equipamentos.</v>
          </cell>
          <cell r="C224" t="str">
            <v>m3</v>
          </cell>
          <cell r="D224">
            <v>222.77019999999999</v>
          </cell>
        </row>
        <row r="225">
          <cell r="A225" t="str">
            <v>001.05.00140</v>
          </cell>
          <cell r="B225" t="str">
            <v>Fornecimento, Transporte, Lançamento, Adensamento e Acabamento Manual de Concreto Usinado Fck= 13,50 Mpa, em Estrutura.</v>
          </cell>
          <cell r="C225" t="str">
            <v>m3</v>
          </cell>
          <cell r="D225">
            <v>217.452</v>
          </cell>
        </row>
        <row r="226">
          <cell r="A226" t="str">
            <v>001.05.00160</v>
          </cell>
          <cell r="B226" t="str">
            <v>Fornecimento, Transporte, Lançamento, Adensamento e Acabamento Manual de Concreto Usinado Fck= 15 Mpa, em Estrutura.</v>
          </cell>
          <cell r="C226" t="str">
            <v>m3</v>
          </cell>
          <cell r="D226">
            <v>230.05199999999999</v>
          </cell>
        </row>
        <row r="227">
          <cell r="A227" t="str">
            <v>001.05.00180</v>
          </cell>
          <cell r="B227" t="str">
            <v>Fornecimento, Transporte, Lançamento, Adensamento e Acabamento Manual de Concreto Usinado Fck= 18 Mpa, em Estrutura.</v>
          </cell>
          <cell r="C227" t="str">
            <v>m3</v>
          </cell>
          <cell r="D227">
            <v>236.352</v>
          </cell>
        </row>
        <row r="228">
          <cell r="A228" t="str">
            <v>001.05.00200</v>
          </cell>
          <cell r="B228" t="str">
            <v>Fornecimento, Transporte, Lançamento, Adensamento e Acabamento Manual de Concreto Usinado Fck= 20 Mpa, em Estrutura.</v>
          </cell>
          <cell r="C228" t="str">
            <v>m3</v>
          </cell>
          <cell r="D228">
            <v>247.90199999999999</v>
          </cell>
        </row>
        <row r="229">
          <cell r="A229" t="str">
            <v>001.05.00220</v>
          </cell>
          <cell r="B229" t="str">
            <v>Fornecimento, Transporte, Lançamento, Adensamento e Acabamento Manual de Concreto Usinado Fck= 25 Mpa, em Estrutura.</v>
          </cell>
          <cell r="C229" t="str">
            <v>m3</v>
          </cell>
          <cell r="D229">
            <v>258.40199999999999</v>
          </cell>
        </row>
        <row r="230">
          <cell r="A230" t="str">
            <v>001.05.00230</v>
          </cell>
          <cell r="B230" t="str">
            <v>Fornecimento e Aplicação de Concreto em Estrutura Fck= 13,50 Mpa (não está incluso o bombeamento)</v>
          </cell>
          <cell r="C230" t="str">
            <v>m3</v>
          </cell>
          <cell r="D230">
            <v>200.9812</v>
          </cell>
        </row>
        <row r="231">
          <cell r="A231" t="str">
            <v>001.05.00231</v>
          </cell>
          <cell r="B231" t="str">
            <v>Fornecimento e Aplicação de Concreto em Estrutura Fck= 15 Mpa (não está incluso o bombeamento)</v>
          </cell>
          <cell r="C231" t="str">
            <v>m3</v>
          </cell>
          <cell r="D231">
            <v>213.5812</v>
          </cell>
        </row>
        <row r="232">
          <cell r="A232" t="str">
            <v>001.05.00232</v>
          </cell>
          <cell r="B232" t="str">
            <v>Fornecimento e Aplicação de Concreto em Estrutura Fck= 18 Mpa (não está incluso o bombeamento)</v>
          </cell>
          <cell r="C232" t="str">
            <v>m3</v>
          </cell>
          <cell r="D232">
            <v>219.88120000000001</v>
          </cell>
        </row>
        <row r="233">
          <cell r="A233" t="str">
            <v>001.05.00233</v>
          </cell>
          <cell r="B233" t="str">
            <v>Fornecimento e Aplicação de Concreto em Estrutura Fck= 20 Mpa (não está incluso o bombeamento)</v>
          </cell>
          <cell r="C233" t="str">
            <v>m3</v>
          </cell>
          <cell r="D233">
            <v>231.43119999999999</v>
          </cell>
        </row>
        <row r="234">
          <cell r="A234" t="str">
            <v>001.05.00234</v>
          </cell>
          <cell r="B234" t="str">
            <v>Fornecimento e Aplicação de Concreto em Estrutura Fck= 25 Mpa (não está incluso o bombeamento)</v>
          </cell>
          <cell r="C234" t="str">
            <v>m3</v>
          </cell>
          <cell r="D234">
            <v>241.93119999999999</v>
          </cell>
        </row>
        <row r="235">
          <cell r="A235" t="str">
            <v>001.05.00235</v>
          </cell>
          <cell r="B235" t="str">
            <v>Serviço de Bombeamento de Concreto em Estrutura</v>
          </cell>
          <cell r="C235" t="str">
            <v>m3</v>
          </cell>
          <cell r="D235">
            <v>18</v>
          </cell>
        </row>
        <row r="236">
          <cell r="A236" t="str">
            <v>001.05.00260</v>
          </cell>
          <cell r="B236" t="str">
            <v>Fornecimento e Aplicação de Aço  CA 50 em estrutura</v>
          </cell>
          <cell r="C236" t="str">
            <v>KG</v>
          </cell>
          <cell r="D236">
            <v>4.6643999999999997</v>
          </cell>
        </row>
        <row r="237">
          <cell r="A237" t="str">
            <v>001.05.00280</v>
          </cell>
          <cell r="B237" t="str">
            <v>Fornecimento e Aplicação de Aço CA 60 em estrutura</v>
          </cell>
          <cell r="C237" t="str">
            <v>KG</v>
          </cell>
          <cell r="D237">
            <v>5.2786</v>
          </cell>
        </row>
        <row r="238">
          <cell r="A238" t="str">
            <v>001.05.00300</v>
          </cell>
          <cell r="B238" t="str">
            <v>Fornecimento e Aplicação de Aço em tela soldada 4.20 mm com malha 15x15 cm - Q 92</v>
          </cell>
          <cell r="C238" t="str">
            <v>m2</v>
          </cell>
          <cell r="D238">
            <v>9.9262999999999995</v>
          </cell>
        </row>
        <row r="239">
          <cell r="A239" t="str">
            <v>001.05.00320</v>
          </cell>
          <cell r="B239" t="str">
            <v>Confecção e Montagem de Forma incl. desforma comum de tábua  sem reaproveitamento</v>
          </cell>
          <cell r="C239" t="str">
            <v>M2</v>
          </cell>
          <cell r="D239">
            <v>40.830100000000002</v>
          </cell>
        </row>
        <row r="240">
          <cell r="A240" t="str">
            <v>001.05.00340</v>
          </cell>
          <cell r="B240" t="str">
            <v>Confecção e Montagem de Forma incl. desforma comum de tábua com 01 reaproveitamento</v>
          </cell>
          <cell r="C240" t="str">
            <v>M2</v>
          </cell>
          <cell r="D240">
            <v>24.8931</v>
          </cell>
        </row>
        <row r="241">
          <cell r="A241" t="str">
            <v>001.05.00360</v>
          </cell>
          <cell r="B241" t="str">
            <v>Confecção e Montagem de Forma incl. desforma comum de tábua com 02 reaproveitamentos</v>
          </cell>
          <cell r="C241" t="str">
            <v>m2</v>
          </cell>
          <cell r="D241">
            <v>20.076599999999999</v>
          </cell>
        </row>
        <row r="242">
          <cell r="A242" t="str">
            <v>001.05.00365</v>
          </cell>
          <cell r="B242" t="str">
            <v>Confecção e Montagem de Forma incl. desforma comum de tábua  com 03 reaproveitamentos</v>
          </cell>
          <cell r="C242" t="str">
            <v>m2</v>
          </cell>
          <cell r="D242">
            <v>16.5136</v>
          </cell>
        </row>
        <row r="243">
          <cell r="A243" t="str">
            <v>001.05.00370</v>
          </cell>
          <cell r="B243" t="str">
            <v>Confecção e Montagem de Forma incl. desforma comum de tábua  com 04 reaproveitamentos</v>
          </cell>
          <cell r="C243" t="str">
            <v>m2</v>
          </cell>
          <cell r="D243">
            <v>14.848000000000001</v>
          </cell>
        </row>
        <row r="244">
          <cell r="A244" t="str">
            <v>001.05.00420</v>
          </cell>
          <cell r="B244" t="str">
            <v>Confecção e Montagem de Forma especial em chapa de madeira compensada do tipo resinada c/ 12 mm de espessura sem reaproveitamento</v>
          </cell>
          <cell r="C244" t="str">
            <v>M2</v>
          </cell>
          <cell r="D244">
            <v>40.142600000000002</v>
          </cell>
        </row>
        <row r="245">
          <cell r="A245" t="str">
            <v>001.05.00440</v>
          </cell>
          <cell r="B245" t="str">
            <v>Confecção e Montagem de Forma especial em chapa de madeira compensada do tipo resinada c/ 12 mm de espessura com 01 reaproveitamento</v>
          </cell>
          <cell r="C245" t="str">
            <v>M2</v>
          </cell>
          <cell r="D245">
            <v>34.463000000000001</v>
          </cell>
        </row>
        <row r="246">
          <cell r="A246" t="str">
            <v>001.05.00460</v>
          </cell>
          <cell r="B246" t="str">
            <v>Forma especial em chapa de madeira compensada do tipo resinada c/ 12 mm de espessura com 02 reaproveitamento</v>
          </cell>
          <cell r="C246" t="str">
            <v>M2</v>
          </cell>
          <cell r="D246">
            <v>29.800599999999999</v>
          </cell>
        </row>
        <row r="247">
          <cell r="A247" t="str">
            <v>001.05.00480</v>
          </cell>
          <cell r="B247" t="str">
            <v>Confecção e Montagem de Forma especial em chapa de madeira compensada do tipo plastificada c/ 12 mm de espessura sem reaproveitamento</v>
          </cell>
          <cell r="C247" t="str">
            <v>M2</v>
          </cell>
          <cell r="D247">
            <v>49.742600000000003</v>
          </cell>
        </row>
        <row r="248">
          <cell r="A248" t="str">
            <v>001.05.00500</v>
          </cell>
          <cell r="B248" t="str">
            <v>Confecção e Montagem de Forma especial em chapa de madeira compensada do tipo plastificada c/ 12 mm de espessura com 01 reaproveitamento</v>
          </cell>
          <cell r="C248" t="str">
            <v>M2</v>
          </cell>
          <cell r="D248">
            <v>39.496899999999997</v>
          </cell>
        </row>
        <row r="249">
          <cell r="A249" t="str">
            <v>001.05.00520</v>
          </cell>
          <cell r="B249" t="str">
            <v>Confecção e Montagem de Forma especial em chapa de madeira compensada do tipo plastificada c/ 12 mm de espessura com 02 reaproveitamento</v>
          </cell>
          <cell r="C249" t="str">
            <v>M2</v>
          </cell>
          <cell r="D249">
            <v>32.169199999999996</v>
          </cell>
        </row>
        <row r="250">
          <cell r="A250" t="str">
            <v>001.05.00540</v>
          </cell>
          <cell r="B250" t="str">
            <v>Confecção e Montagem de Forma especial em chapa de madeira compensada do tipo plastificada c/ 12 mm de espessura com 03 reaproveitamento</v>
          </cell>
          <cell r="C250" t="str">
            <v>M2</v>
          </cell>
          <cell r="D250">
            <v>27.2639</v>
          </cell>
        </row>
        <row r="251">
          <cell r="A251" t="str">
            <v>001.05.00560</v>
          </cell>
          <cell r="B251" t="str">
            <v>Confecção e Montagem de Forma especial em chapa de madeira compensada do tipo plastificada c/ 12 mm de espessura com 04 reaproveitamento</v>
          </cell>
          <cell r="C251" t="str">
            <v>M2</v>
          </cell>
          <cell r="D251">
            <v>24.161100000000001</v>
          </cell>
        </row>
        <row r="252">
          <cell r="A252" t="str">
            <v>001.05.00660</v>
          </cell>
          <cell r="B252" t="str">
            <v>Execução de Laje pré-fabricada para forro espacamento entre vigas de 41cm a espessura da lajota de 8.00 cm e capeamento de 2.00 cm, incl tela soldada CA 60 4.20 mm 15 x 15 cm</v>
          </cell>
          <cell r="C252" t="str">
            <v>m2</v>
          </cell>
          <cell r="D252">
            <v>40.993099999999998</v>
          </cell>
        </row>
        <row r="253">
          <cell r="A253" t="str">
            <v>001.05.00680</v>
          </cell>
          <cell r="B253" t="str">
            <v>Execução de Laje pré-fabricada para piso espaçamento entre vigas de 41 cm a espessura da lajota de 8.00 cm e capeamento de 4.00 cm, incl tela soldada CA 60 4.20 mm 15 x 15 cm</v>
          </cell>
          <cell r="C253" t="str">
            <v>m2</v>
          </cell>
          <cell r="D253">
            <v>45.457700000000003</v>
          </cell>
        </row>
        <row r="254">
          <cell r="A254" t="str">
            <v>001.05.00720</v>
          </cell>
          <cell r="B254" t="str">
            <v>Execução de pilar tipo sanduíche de madeira 6x12 cm, entarugado c/ madeira através de parafusos</v>
          </cell>
          <cell r="C254" t="str">
            <v>ml</v>
          </cell>
          <cell r="D254">
            <v>19.319400000000002</v>
          </cell>
        </row>
        <row r="255">
          <cell r="A255" t="str">
            <v>001.05.00820</v>
          </cell>
          <cell r="B255" t="str">
            <v>Fornecimento e Execução de Grauteamento de Estrutura de Concreto Pré Moldado traço 1:3 incl. SuperPlastificante</v>
          </cell>
          <cell r="C255" t="str">
            <v>m3</v>
          </cell>
          <cell r="D255">
            <v>330.4221</v>
          </cell>
        </row>
        <row r="256">
          <cell r="A256" t="str">
            <v>001.06</v>
          </cell>
          <cell r="B256" t="str">
            <v>IMPERMEABILIZAÇÕES E TRATAMENTOS</v>
          </cell>
          <cell r="D256">
            <v>194.25460000000001</v>
          </cell>
        </row>
        <row r="257">
          <cell r="A257" t="str">
            <v>001.06.00020</v>
          </cell>
          <cell r="B257" t="str">
            <v>Execução de impermeabilização c/ argamassa de cimento e areia  c/ 2.00 cm de espessura preparada c/ solução de sika 1 e agua no traço 1:12</v>
          </cell>
          <cell r="C257" t="str">
            <v>M2</v>
          </cell>
          <cell r="D257">
            <v>13.469099999999999</v>
          </cell>
        </row>
        <row r="258">
          <cell r="A258" t="str">
            <v>001.06.00040</v>
          </cell>
          <cell r="B258" t="str">
            <v>Execução de impermeabilização c/ argamassa de cimento e areia c/ 2.00 cm de espessura preparada c/ solução dee sika 1 e água no traço 1:10</v>
          </cell>
          <cell r="C258" t="str">
            <v>M2</v>
          </cell>
          <cell r="D258">
            <v>13.5601</v>
          </cell>
        </row>
        <row r="259">
          <cell r="A259" t="str">
            <v>001.06.00060</v>
          </cell>
          <cell r="B259" t="str">
            <v>Execução de impermeabilização c/argamassa de cimento e areia 1:3 a 2.00 cm espessura c/ adição de 2.00 kg de vedacit por saco de cimento</v>
          </cell>
          <cell r="C259" t="str">
            <v>M2</v>
          </cell>
          <cell r="D259">
            <v>15.1501</v>
          </cell>
        </row>
        <row r="260">
          <cell r="A260" t="str">
            <v>001.06.00100</v>
          </cell>
          <cell r="B260" t="str">
            <v>Execução de pintura c/neutrol 45 c/ 02 demãos</v>
          </cell>
          <cell r="C260" t="str">
            <v>M2</v>
          </cell>
          <cell r="D260">
            <v>3.8201000000000001</v>
          </cell>
        </row>
        <row r="261">
          <cell r="A261" t="str">
            <v>001.06.00110</v>
          </cell>
          <cell r="B261" t="str">
            <v>Fornecimento e Instalação de Lona Plástica Preta ( Encerado)</v>
          </cell>
          <cell r="C261" t="str">
            <v>m2</v>
          </cell>
          <cell r="D261">
            <v>0.55900000000000005</v>
          </cell>
        </row>
        <row r="262">
          <cell r="A262" t="str">
            <v>001.06.00160</v>
          </cell>
          <cell r="B262" t="str">
            <v>Execução de imunização de madeiramento de cobertura ou forro de madeira com aplicação de pentox claro a uma demão</v>
          </cell>
          <cell r="C262" t="str">
            <v>M2</v>
          </cell>
          <cell r="D262">
            <v>1.6272</v>
          </cell>
        </row>
        <row r="263">
          <cell r="A263" t="str">
            <v>001.06.00180</v>
          </cell>
          <cell r="B263" t="str">
            <v>Execução de descupinização</v>
          </cell>
          <cell r="C263" t="str">
            <v>M2</v>
          </cell>
          <cell r="D263">
            <v>0.83</v>
          </cell>
        </row>
        <row r="264">
          <cell r="A264" t="str">
            <v>001.06.00200</v>
          </cell>
          <cell r="B264" t="str">
            <v>Execução de impermeabilização interna de reservatório enterrado para água com chapisco de cimento e areia com aditivo impermeabilizante, espessura 0.50 mm e mais 03 (três) camadas de argamassa de cimento e areia com aditivo impermeabilizante</v>
          </cell>
          <cell r="C264" t="str">
            <v>M2</v>
          </cell>
          <cell r="D264">
            <v>20.7258</v>
          </cell>
        </row>
        <row r="265">
          <cell r="A265" t="str">
            <v>001.06.00220</v>
          </cell>
          <cell r="B265" t="str">
            <v>Execução de impermeabilização interna de reservatório elevado para água empregando argamassa semi-flexível com cimento plimérico</v>
          </cell>
          <cell r="C265" t="str">
            <v>M2</v>
          </cell>
          <cell r="D265">
            <v>1.1100000000000001</v>
          </cell>
        </row>
        <row r="266">
          <cell r="A266" t="str">
            <v>001.06.00240</v>
          </cell>
          <cell r="B266" t="str">
            <v>Execução de impermeabilização interna de reservatório p/água, utilizando manta asfáltica composta de duas camadas de asfalto polimérico com filme central de polietileno de 0.30 mm de espessura</v>
          </cell>
          <cell r="C266" t="str">
            <v>M2</v>
          </cell>
          <cell r="D266">
            <v>28.497</v>
          </cell>
        </row>
        <row r="267">
          <cell r="A267" t="str">
            <v>001.06.00260</v>
          </cell>
          <cell r="B267" t="str">
            <v>Execução de regularização de laje com argamassa de cimento e areia 1:3 com cimento, espessura média igual a 3.00 cm</v>
          </cell>
          <cell r="C267" t="str">
            <v>M2</v>
          </cell>
          <cell r="D267">
            <v>8.7926000000000002</v>
          </cell>
        </row>
        <row r="268">
          <cell r="A268" t="str">
            <v>001.06.00280</v>
          </cell>
          <cell r="B268" t="str">
            <v>Execução de impermeabilização de laje de cobertura com utilização de manta asfáltica poliéster 3.00 mm</v>
          </cell>
          <cell r="C268" t="str">
            <v>M2</v>
          </cell>
          <cell r="D268">
            <v>26.46</v>
          </cell>
        </row>
        <row r="269">
          <cell r="A269" t="str">
            <v>001.06.00300</v>
          </cell>
          <cell r="B269" t="str">
            <v>Execução de impermeabilização de laje de cobertura com utilização de manta asfáltica poliéster 4.00 mm</v>
          </cell>
          <cell r="C269" t="str">
            <v>M2</v>
          </cell>
          <cell r="D269">
            <v>28.497</v>
          </cell>
        </row>
        <row r="270">
          <cell r="A270" t="str">
            <v>001.06.00320</v>
          </cell>
          <cell r="B270" t="str">
            <v>Execução de proteção mecânica com argamassa de cimento e areia 1:3,espessura 2.00 cm</v>
          </cell>
          <cell r="C270" t="str">
            <v>M2</v>
          </cell>
          <cell r="D270">
            <v>6.1989000000000001</v>
          </cell>
        </row>
        <row r="271">
          <cell r="A271" t="str">
            <v>001.06.00340</v>
          </cell>
          <cell r="B271" t="str">
            <v>Fornecimento e Aplicação de Isopor e = 5,00 cm, conf. Det. Sinfra n.01</v>
          </cell>
          <cell r="C271" t="str">
            <v>m2</v>
          </cell>
          <cell r="D271">
            <v>8.3831000000000007</v>
          </cell>
        </row>
        <row r="272">
          <cell r="A272" t="str">
            <v>001.06.00341</v>
          </cell>
          <cell r="B272" t="str">
            <v>Fornecimento e Aplicação de Isopor e = 10,00 cm, conf. Det. Sinfra n.02</v>
          </cell>
          <cell r="C272" t="str">
            <v>m2</v>
          </cell>
          <cell r="D272">
            <v>16.5746</v>
          </cell>
        </row>
        <row r="273">
          <cell r="A273" t="str">
            <v>001.07</v>
          </cell>
          <cell r="B273" t="str">
            <v>ALVENARIA</v>
          </cell>
          <cell r="D273">
            <v>2234.2811000000002</v>
          </cell>
        </row>
        <row r="274">
          <cell r="A274" t="str">
            <v>001.07.00020</v>
          </cell>
          <cell r="B274" t="str">
            <v>Execução de alvenaria de elevação de tijolo maciço assente c/ argamassa de cimento e areia no traço 1:3 de 1/4 vez</v>
          </cell>
          <cell r="C274" t="str">
            <v>M2</v>
          </cell>
          <cell r="D274">
            <v>15.514799999999999</v>
          </cell>
        </row>
        <row r="275">
          <cell r="A275" t="str">
            <v>001.07.00040</v>
          </cell>
          <cell r="B275" t="str">
            <v>Execução de alvenaria de elevação de tijolo maciço assente c/ argamassa de cimento e areia no traço 1:3 de 1/2 vez</v>
          </cell>
          <cell r="C275" t="str">
            <v>M2</v>
          </cell>
          <cell r="D275">
            <v>29.2913</v>
          </cell>
        </row>
        <row r="276">
          <cell r="A276" t="str">
            <v>001.07.00060</v>
          </cell>
          <cell r="B276" t="str">
            <v>Execução de alvenaria de elevação de tijolo maciço assente c/ argamassa de cimento e areia no traço 1:3 de 1 vez</v>
          </cell>
          <cell r="C276" t="str">
            <v>M2</v>
          </cell>
          <cell r="D276">
            <v>51.522100000000002</v>
          </cell>
        </row>
        <row r="277">
          <cell r="A277" t="str">
            <v>001.07.00080</v>
          </cell>
          <cell r="B277" t="str">
            <v>Execução de alvenaria de elevação de tijolo maciço assente c/ argamassa de cal e areia no traço de 1:4 de 1/4 vez</v>
          </cell>
          <cell r="C277" t="str">
            <v>M2</v>
          </cell>
          <cell r="D277">
            <v>13.8179</v>
          </cell>
        </row>
        <row r="278">
          <cell r="A278" t="str">
            <v>001.07.00100</v>
          </cell>
          <cell r="B278" t="str">
            <v>Execução de alvenaria de elevação de tijolo maciço assente c/ argamassa de cal e areia no traço de 1:4 de 1/2 vez</v>
          </cell>
          <cell r="C278" t="str">
            <v>M2</v>
          </cell>
          <cell r="D278">
            <v>25.8188</v>
          </cell>
        </row>
        <row r="279">
          <cell r="A279" t="str">
            <v>001.07.00120</v>
          </cell>
          <cell r="B279" t="str">
            <v>Execução de alvenaria de elevação de tijolo maciço assente c/ argamassa de cal e areia no traço de 1:4 de 1 vez</v>
          </cell>
          <cell r="C279" t="str">
            <v>M2</v>
          </cell>
          <cell r="D279">
            <v>46.328499999999998</v>
          </cell>
        </row>
        <row r="280">
          <cell r="A280" t="str">
            <v>001.07.00140</v>
          </cell>
          <cell r="B280" t="str">
            <v>Execução de alvenaria de tijolo maciço assente c/ argamassa de cimento e areia no traço 1:4 de 1/4 vez</v>
          </cell>
          <cell r="C280" t="str">
            <v>M2</v>
          </cell>
          <cell r="D280">
            <v>16.510100000000001</v>
          </cell>
        </row>
        <row r="281">
          <cell r="A281" t="str">
            <v>001.07.00160</v>
          </cell>
          <cell r="B281" t="str">
            <v>Execução de alvenaria de tijolo maciço assente c/ argamassa de cimento e areia no traço 1:4 de 1/2 vez</v>
          </cell>
          <cell r="C281" t="str">
            <v>M2</v>
          </cell>
          <cell r="D281">
            <v>27.3322</v>
          </cell>
        </row>
        <row r="282">
          <cell r="A282" t="str">
            <v>001.07.00180</v>
          </cell>
          <cell r="B282" t="str">
            <v>Execução de alvenaria de tijolo maciço assente c/ argamassa de cimento e areia no traço 1:4 de 1 vez</v>
          </cell>
          <cell r="C282" t="str">
            <v>M2</v>
          </cell>
          <cell r="D282">
            <v>50.234200000000001</v>
          </cell>
        </row>
        <row r="283">
          <cell r="A283" t="str">
            <v>001.07.00200</v>
          </cell>
          <cell r="B283" t="str">
            <v>Execução de alvenaria de elevação c/ tijolo maciço assente c/ argamassa mista de cimento cal e areia no traço 1:2:8 de de 1/4 vez</v>
          </cell>
          <cell r="C283" t="str">
            <v>M2</v>
          </cell>
          <cell r="D283">
            <v>14.7286</v>
          </cell>
        </row>
        <row r="284">
          <cell r="A284" t="str">
            <v>001.07.00220</v>
          </cell>
          <cell r="B284" t="str">
            <v>Execução de alvenaria de elevação c/ tijolo maciço assente c/ argamassa mista de cimento cal e areia no traço 1:2:8 de de 1/2 vez</v>
          </cell>
          <cell r="C284" t="str">
            <v>M2</v>
          </cell>
          <cell r="D284">
            <v>28.0395</v>
          </cell>
        </row>
        <row r="285">
          <cell r="A285" t="str">
            <v>001.07.00240</v>
          </cell>
          <cell r="B285" t="str">
            <v>Execução de alvenaria de elevação c/ tijolo maciço assente c/ argamassa mista de cimento cal e areia no traço 1:2:8 de de 1 vez</v>
          </cell>
          <cell r="C285" t="str">
            <v>M2</v>
          </cell>
          <cell r="D285">
            <v>49.667299999999997</v>
          </cell>
        </row>
        <row r="286">
          <cell r="A286" t="str">
            <v>001.07.00260</v>
          </cell>
          <cell r="B286" t="str">
            <v>Execução de alvenaria de elevação de tijolo maciço assente c/ argamassa mista 1:4:12 de 1/2 vez</v>
          </cell>
          <cell r="C286" t="str">
            <v>M2</v>
          </cell>
          <cell r="D286">
            <v>25.147300000000001</v>
          </cell>
        </row>
        <row r="287">
          <cell r="A287" t="str">
            <v>001.07.00280</v>
          </cell>
          <cell r="B287" t="str">
            <v>Execução de alvenaria de elevação de tijolo maciço assente c/ argamassa mista 1:4:12 de 1 vez</v>
          </cell>
          <cell r="C287" t="str">
            <v>M2</v>
          </cell>
          <cell r="D287">
            <v>45.360900000000001</v>
          </cell>
        </row>
        <row r="288">
          <cell r="A288" t="str">
            <v>001.07.00300</v>
          </cell>
          <cell r="B288" t="str">
            <v>Execução de alvenaria de elevação de tijolo maciço assente c/ argamassa mista 1:4:12 de 1.5 vez</v>
          </cell>
          <cell r="C288" t="str">
            <v>M2</v>
          </cell>
          <cell r="D288">
            <v>61.833100000000002</v>
          </cell>
        </row>
        <row r="289">
          <cell r="A289" t="str">
            <v>001.07.00340</v>
          </cell>
          <cell r="B289" t="str">
            <v>Execução de alvenaria de elevação c/ tijolo cerâmico 9x19x19 assente c/ argamassa mista 1:2:8 de 1/2 vez</v>
          </cell>
          <cell r="C289" t="str">
            <v>m2</v>
          </cell>
          <cell r="D289">
            <v>12.618600000000001</v>
          </cell>
        </row>
        <row r="290">
          <cell r="A290" t="str">
            <v>001.07.00360</v>
          </cell>
          <cell r="B290" t="str">
            <v>Execução de alvenaria de elevação c/ tijolo cerâmico 9x19x19 assente c/ argamassa mista 1:2:8 de 1 vez</v>
          </cell>
          <cell r="C290" t="str">
            <v>m2</v>
          </cell>
          <cell r="D290">
            <v>29.760899999999999</v>
          </cell>
        </row>
        <row r="291">
          <cell r="A291" t="str">
            <v>001.07.00420</v>
          </cell>
          <cell r="B291" t="str">
            <v>Execução de alvenaria aparente de tijolo cerâmico c/ 18 furos assente c/ argamassa de cimento e areia no traço 1:2:8 de 1/2 vez</v>
          </cell>
          <cell r="C291" t="str">
            <v>M2</v>
          </cell>
          <cell r="D291">
            <v>31.142800000000001</v>
          </cell>
        </row>
        <row r="292">
          <cell r="A292" t="str">
            <v>001.07.00440</v>
          </cell>
          <cell r="B292" t="str">
            <v>Execução de alvenaria aparente de tijolo cerâmico c/ 18 furos assente c/ argamassa de cimento e areia no traço 1:2:8 de 1 vez</v>
          </cell>
          <cell r="C292" t="str">
            <v>M2</v>
          </cell>
          <cell r="D292">
            <v>91.148200000000003</v>
          </cell>
        </row>
        <row r="293">
          <cell r="A293" t="str">
            <v>001.07.00460</v>
          </cell>
          <cell r="B293" t="str">
            <v>Execução de alvenaria aparente de tijolos cerâmicos c/ 18 furos assente c/ argamassa mista 1:4:12 de 1/2 vez</v>
          </cell>
          <cell r="C293" t="str">
            <v>M2</v>
          </cell>
          <cell r="D293">
            <v>49.145299999999999</v>
          </cell>
        </row>
        <row r="294">
          <cell r="A294" t="str">
            <v>001.07.00480</v>
          </cell>
          <cell r="B294" t="str">
            <v>Execução de alvenaria aparente de tijolos cerâmicos c/ 18 furos assente c/ argamassa mista 1:4:12 de 1 vez</v>
          </cell>
          <cell r="C294" t="str">
            <v>M2</v>
          </cell>
          <cell r="D294">
            <v>87.908900000000003</v>
          </cell>
        </row>
        <row r="295">
          <cell r="A295" t="str">
            <v>001.07.00500</v>
          </cell>
          <cell r="B295" t="str">
            <v>Execução de alvenaria de elevação em tijolos cerâmicos com 21 furos, aparente dos dois lados, assente com argamassa mista 1:4:12 de 1/2 vez</v>
          </cell>
          <cell r="C295" t="str">
            <v>M2</v>
          </cell>
          <cell r="D295">
            <v>159.84989999999999</v>
          </cell>
        </row>
        <row r="296">
          <cell r="A296" t="str">
            <v>001.07.00540</v>
          </cell>
          <cell r="B296" t="str">
            <v>Execução de elemento vazado de cerâmica assente c/ argamassa de cimento e areia peneirada no traço 1:3</v>
          </cell>
          <cell r="C296" t="str">
            <v>m2</v>
          </cell>
          <cell r="D296">
            <v>23.953299999999999</v>
          </cell>
        </row>
        <row r="297">
          <cell r="A297" t="str">
            <v>001.07.00550</v>
          </cell>
          <cell r="B297" t="str">
            <v>Alvenaria de vedação com bloco cerâmico furado dim. 9x19x28, com juntas de 20 mm com argamassa mista de cimento, cal hidratada e areia sem peneirar no traço 1:2:9</v>
          </cell>
          <cell r="C297" t="str">
            <v>m2</v>
          </cell>
          <cell r="D297">
            <v>12.042199999999999</v>
          </cell>
        </row>
        <row r="298">
          <cell r="A298" t="str">
            <v>001.07.00551</v>
          </cell>
          <cell r="B298" t="str">
            <v>Alvenaria de vedação com bloco cerâmico furado dim.12x19x28, com juntas de 20 mm com argamassa mista de cimento, cal hidratada e areia sem peneirar no traço 1:2:9</v>
          </cell>
          <cell r="C298" t="str">
            <v>m2</v>
          </cell>
          <cell r="D298">
            <v>14.819100000000001</v>
          </cell>
        </row>
        <row r="299">
          <cell r="A299" t="str">
            <v>001.07.00552</v>
          </cell>
          <cell r="B299" t="str">
            <v>Alvenaria de vedação com bloco cerâmico furado dim.14x19x28, com juntas de 20 mm com argamassa mista de cimento, cal hidratada e areia sem peneirar no traço 1:2:9</v>
          </cell>
          <cell r="C299" t="str">
            <v>m2</v>
          </cell>
          <cell r="D299">
            <v>20.984100000000002</v>
          </cell>
        </row>
        <row r="300">
          <cell r="A300" t="str">
            <v>001.07.00560</v>
          </cell>
          <cell r="B300" t="str">
            <v>Alvenaria de Vedação Com Bloco de Concreto, Juntas de 10 mm Com Argamassa Mista de Cimento, Cal Hidratada e Areia Sem Peneirar no traço 1:0,50:8 dim. 11,50x19x39 cm</v>
          </cell>
          <cell r="C300" t="str">
            <v>M2</v>
          </cell>
          <cell r="D300">
            <v>14.8643</v>
          </cell>
        </row>
        <row r="301">
          <cell r="A301" t="str">
            <v>001.07.00580</v>
          </cell>
          <cell r="B301" t="str">
            <v>Alvenaria de Vedação Com Bloco de Concreto, Juntas de 10 mm Com Argamassa Mista de Cimento, Cal Hidratada e Areia Sem Peneirar no traço 1:0,50:8 dim. 14x19x39 cm</v>
          </cell>
          <cell r="C301" t="str">
            <v>M2</v>
          </cell>
          <cell r="D301">
            <v>19.522600000000001</v>
          </cell>
        </row>
        <row r="302">
          <cell r="A302" t="str">
            <v>001.07.00600</v>
          </cell>
          <cell r="B302" t="str">
            <v>Alvenaria de Vedação Com Bloco de Concreto, Juntas de 10 mm Com Argamassa Mista de Cimento, Cal Hidratada e Areia Sem Peneirar no traço 1:0,50:8 dim. 19x19x39 cm</v>
          </cell>
          <cell r="C302" t="str">
            <v>M2</v>
          </cell>
          <cell r="D302">
            <v>24.439800000000002</v>
          </cell>
        </row>
        <row r="303">
          <cell r="A303" t="str">
            <v>001.07.00620</v>
          </cell>
          <cell r="B303" t="str">
            <v>Alvenaria Estrutural Com Bloco de Concreto, Juntas de 10 mm Com Argamassa Mista de Cimento, Cal Hidratada e Areia Sem Peneirar no traço 1:0,25:6 dim. 14x19x39 cm</v>
          </cell>
          <cell r="C303" t="str">
            <v>M2</v>
          </cell>
          <cell r="D303">
            <v>22.0868</v>
          </cell>
        </row>
        <row r="304">
          <cell r="A304" t="str">
            <v>001.07.00640</v>
          </cell>
          <cell r="B304" t="str">
            <v>Alvenaria Estrutural Com Bloco de Concreto, Juntas de 10 mm Com Argamassa Mista de Cimento, Cal Hidratada e Areia Sem Peneirar no traço 1:0,25:6 dim. 19x19x39 cm</v>
          </cell>
          <cell r="C304" t="str">
            <v>M2</v>
          </cell>
          <cell r="D304">
            <v>28.4038</v>
          </cell>
        </row>
        <row r="305">
          <cell r="A305" t="str">
            <v>001.07.00660</v>
          </cell>
          <cell r="B305" t="str">
            <v>Execução de alvenaria com tijolos cerâmicos de 9x18x18 assente com argamassa 1:2:8, aparente de um lado e revestido do outro lado, em chapisco de cimento e areia 1:3, e reboco paulista usando argamassa mista 1:4/12 com 25mm de espessura - de 1 vez  17,5</v>
          </cell>
          <cell r="C305" t="str">
            <v>m2</v>
          </cell>
          <cell r="D305">
            <v>47.382599999999996</v>
          </cell>
        </row>
        <row r="306">
          <cell r="A306" t="str">
            <v>001.07.00680</v>
          </cell>
          <cell r="B306" t="str">
            <v>Execução de parede sanduíche usando de cada lado alvenaria de 1/2 vez de tijolo maciço assente com argamassa mista 1:4:12 e sanduíche de concreto na espessura de 0.5 m no traço de 1:2.5:3 com malha de 3/4 cada 10cm nos sentidos executados da seguinte fo</v>
          </cell>
          <cell r="C306" t="str">
            <v>M2</v>
          </cell>
          <cell r="D306">
            <v>82.861099999999993</v>
          </cell>
        </row>
        <row r="307">
          <cell r="A307" t="str">
            <v>001.07.00700</v>
          </cell>
          <cell r="B307" t="str">
            <v>Alvenaria em placas de concreto armado pré-moldado e=3,5cm</v>
          </cell>
          <cell r="C307" t="str">
            <v>M2</v>
          </cell>
          <cell r="D307">
            <v>16.555800000000001</v>
          </cell>
        </row>
        <row r="308">
          <cell r="A308" t="str">
            <v>001.07.00710</v>
          </cell>
          <cell r="B308" t="str">
            <v>Execucao de escada com degraus de tijolo macico, asente com massa forte, inclusive revestimento dos espelhos e pisos</v>
          </cell>
          <cell r="C308" t="str">
            <v>m3</v>
          </cell>
          <cell r="D308">
            <v>222.98679999999999</v>
          </cell>
        </row>
        <row r="309">
          <cell r="A309" t="str">
            <v>001.07.00720</v>
          </cell>
          <cell r="B309" t="str">
            <v>Reparo de trincas ou rachaduras em alvenaria de tijolo com ferros transversais e posteriormente refazer o acabamento conforme revestimento existente</v>
          </cell>
          <cell r="C309" t="str">
            <v>M</v>
          </cell>
          <cell r="D309">
            <v>8.8792000000000009</v>
          </cell>
        </row>
        <row r="310">
          <cell r="A310" t="str">
            <v>001.07.00790</v>
          </cell>
          <cell r="B310" t="str">
            <v>Fornecimento e instalação de caixa de concreto pré-moldado para ar condicionado de 7.000 btu</v>
          </cell>
          <cell r="C310" t="str">
            <v>un</v>
          </cell>
          <cell r="D310">
            <v>50.556899999999999</v>
          </cell>
        </row>
        <row r="311">
          <cell r="A311" t="str">
            <v>001.07.00792</v>
          </cell>
          <cell r="B311" t="str">
            <v>Fornecimento e instalação de caixa de concreto pré-moldado para ar condicionado de 10.000 btu</v>
          </cell>
          <cell r="C311" t="str">
            <v>un</v>
          </cell>
          <cell r="D311">
            <v>54.556899999999999</v>
          </cell>
        </row>
        <row r="312">
          <cell r="A312" t="str">
            <v>001.07.00794</v>
          </cell>
          <cell r="B312" t="str">
            <v>Fornecimento e instalação de caixa de concreto pré-moldado para ar condicionado de 20.000 btu</v>
          </cell>
          <cell r="C312" t="str">
            <v>un</v>
          </cell>
          <cell r="D312">
            <v>68.556899999999999</v>
          </cell>
        </row>
        <row r="313">
          <cell r="A313" t="str">
            <v>001.07.00800</v>
          </cell>
          <cell r="B313" t="str">
            <v>Verga, contra-verga ou pilar de concreto armado, incluindo concreto, forma e ferragem com concreto 13,5 mpa (300kg. cim/m3)</v>
          </cell>
          <cell r="C313" t="str">
            <v>M3</v>
          </cell>
          <cell r="D313">
            <v>538.10770000000002</v>
          </cell>
        </row>
        <row r="314">
          <cell r="A314" t="str">
            <v>001.08</v>
          </cell>
          <cell r="B314" t="str">
            <v>COBERTURA</v>
          </cell>
          <cell r="D314">
            <v>1037.4870000000001</v>
          </cell>
        </row>
        <row r="315">
          <cell r="A315" t="str">
            <v>001.08.00005</v>
          </cell>
          <cell r="B315" t="str">
            <v>Estrutura metálica para cobertura, com especificações mínimas: perfil dobrado aço USI SAC 300, laminado e chaparia ASTM A 36, eletrodo E6013, especificação AWS. incl. montagem e fundo anti corrosão a base de cromato de zinco</v>
          </cell>
          <cell r="C315" t="str">
            <v>kg</v>
          </cell>
          <cell r="D315">
            <v>5.625</v>
          </cell>
        </row>
        <row r="316">
          <cell r="A316" t="str">
            <v>001.08.00010</v>
          </cell>
          <cell r="B316" t="str">
            <v>Estrutura de madeira para telha de cerâmica ou de concreto, pontaletada sobre laje ou parede</v>
          </cell>
          <cell r="C316" t="str">
            <v>m2</v>
          </cell>
          <cell r="D316">
            <v>23.7986</v>
          </cell>
        </row>
        <row r="317">
          <cell r="A317" t="str">
            <v>001.08.00015</v>
          </cell>
          <cell r="B317" t="str">
            <v>Estrutura de madeira para telha de fibrocimento, alumínio ou aço zincado pontaletada sobre laje ou parede</v>
          </cell>
          <cell r="C317" t="str">
            <v>m2</v>
          </cell>
          <cell r="D317">
            <v>7.2419000000000002</v>
          </cell>
        </row>
        <row r="318">
          <cell r="A318" t="str">
            <v>001.08.00080</v>
          </cell>
          <cell r="B318" t="str">
            <v>Estrutura de madeira para telhado, c/ distância entre tesouras 4.00 m, 02 águas, p/ cobertura c/ chapa ondulada de c.a. ou alumínio, com 10 m de vão</v>
          </cell>
          <cell r="C318" t="str">
            <v>m2</v>
          </cell>
          <cell r="D318">
            <v>19.348199999999999</v>
          </cell>
        </row>
        <row r="319">
          <cell r="A319" t="str">
            <v>001.08.00100</v>
          </cell>
          <cell r="B319" t="str">
            <v>Estrutura de madeira para telhado, c/ distância entre tesouras 4.00 m, 02 águas, p/ cobertura c/ chapa ondulada de c.a. ou alumínio, com 15 m de vão</v>
          </cell>
          <cell r="C319" t="str">
            <v>m2</v>
          </cell>
          <cell r="D319">
            <v>23.051100000000002</v>
          </cell>
        </row>
        <row r="320">
          <cell r="A320" t="str">
            <v>001.08.00120</v>
          </cell>
          <cell r="B320" t="str">
            <v>Estrutura de madeira para telhado, c/ distância entre tesouras 4.00 m, 02 águas, p/ cobertura c/ chapa ondulada de c.a. ou alumínio, com 20 m de vão</v>
          </cell>
          <cell r="C320" t="str">
            <v>m2</v>
          </cell>
          <cell r="D320">
            <v>29.010400000000001</v>
          </cell>
        </row>
        <row r="321">
          <cell r="A321" t="str">
            <v>001.08.00140</v>
          </cell>
          <cell r="B321" t="str">
            <v>Estrutura de madeira para telhado, c/ distância entre tesouras 4.00 m, 04 águas p/ cobertura c/ chapas onduladas de c.a ou alumínio, com 10 m de vao</v>
          </cell>
          <cell r="C321" t="str">
            <v>m2</v>
          </cell>
          <cell r="D321">
            <v>21.773499999999999</v>
          </cell>
        </row>
        <row r="322">
          <cell r="A322" t="str">
            <v>001.08.00160</v>
          </cell>
          <cell r="B322" t="str">
            <v>Execução de estrutura de madeira para telhado, c/ distância entre tesouras 4.00 m, 04 águas p/ cobertura c/ chapas onduladas de c.a ou alumínio, com 15 m de vao</v>
          </cell>
          <cell r="C322" t="str">
            <v>m2</v>
          </cell>
          <cell r="D322">
            <v>25.374500000000001</v>
          </cell>
        </row>
        <row r="323">
          <cell r="A323" t="str">
            <v>001.08.00180</v>
          </cell>
          <cell r="B323" t="str">
            <v>Execução de estrutura de madeira para telhado, c/ distância entre tesouras 4.00 m, 04 águas p/ cobertura c/ chapas onduladas de c.a ou alumínio, com 20 m de vao</v>
          </cell>
          <cell r="C323" t="str">
            <v>m2</v>
          </cell>
          <cell r="D323">
            <v>33.365099999999998</v>
          </cell>
        </row>
        <row r="324">
          <cell r="A324" t="str">
            <v>001.08.00200</v>
          </cell>
          <cell r="B324" t="str">
            <v>Estrutura de Madeira  comum para telhado, constituído de tesouras (6x12 e 6x16 cm), terças (6x12 e 6x16 cm), caibros(5 x 6cm), ripas (1 x 5 cm) e contraventamentos p/ cobertura com telha de barro ou cerâmica de 3 a 7 m de vão</v>
          </cell>
          <cell r="C324" t="str">
            <v>m2</v>
          </cell>
          <cell r="D324">
            <v>26.2806</v>
          </cell>
        </row>
        <row r="325">
          <cell r="A325" t="str">
            <v>001.08.00205</v>
          </cell>
          <cell r="B325" t="str">
            <v>Estrutura de Madeira comum para telhado, constituído de tesouras (6x12 e 6x16 cm), terças (6x12 e 6x16 cm), caibros(5 x 6cm), ripas (1 x 5 cm) e contraventamentos p/ cobertura com telha de barro ou cerâmica de 7 a 10 m de vão</v>
          </cell>
          <cell r="C325" t="str">
            <v>m2</v>
          </cell>
          <cell r="D325">
            <v>30.045200000000001</v>
          </cell>
        </row>
        <row r="326">
          <cell r="A326" t="str">
            <v>001.08.00210</v>
          </cell>
          <cell r="B326" t="str">
            <v>Estrutura de Madeira comum para telhado, constituído de tesouras (6x12 e 6x16 cm), terças (6x12 e 6x16 cm), caibros(5 x 6cm), ripas (1 x 5 cm) e contraventamentos p/ cobertura com telha de barro ou cerâmica de 10 a 13 m de vão</v>
          </cell>
          <cell r="C326" t="str">
            <v>m2</v>
          </cell>
          <cell r="D326">
            <v>34.241500000000002</v>
          </cell>
        </row>
        <row r="327">
          <cell r="A327" t="str">
            <v>001.08.00240</v>
          </cell>
          <cell r="B327" t="str">
            <v>Estrutura de madeira para  telhas canalete 90 ou 43</v>
          </cell>
          <cell r="C327" t="str">
            <v>m2</v>
          </cell>
          <cell r="D327">
            <v>7.3407999999999998</v>
          </cell>
        </row>
        <row r="328">
          <cell r="A328" t="str">
            <v>001.08.00260</v>
          </cell>
          <cell r="B328" t="str">
            <v>Execução de estrutura de madeira para casa popular em telha ceramica</v>
          </cell>
          <cell r="C328" t="str">
            <v>m2</v>
          </cell>
          <cell r="D328">
            <v>12.240600000000001</v>
          </cell>
        </row>
        <row r="329">
          <cell r="A329" t="str">
            <v>001.08.00270</v>
          </cell>
          <cell r="B329" t="str">
            <v>Execução de Cobertura com telha cerâmica tipo ""plan"", inclinação 35%</v>
          </cell>
          <cell r="C329" t="str">
            <v>m2</v>
          </cell>
          <cell r="D329">
            <v>18.791799999999999</v>
          </cell>
        </row>
        <row r="330">
          <cell r="A330" t="str">
            <v>001.08.00275</v>
          </cell>
          <cell r="B330" t="str">
            <v>Execução de Cobertura com telha ceramica tipo portuguesa, inclinação 35%</v>
          </cell>
          <cell r="C330" t="str">
            <v>m2</v>
          </cell>
          <cell r="D330">
            <v>17.0045</v>
          </cell>
        </row>
        <row r="331">
          <cell r="A331" t="str">
            <v>001.08.00280</v>
          </cell>
          <cell r="B331" t="str">
            <v>Execução de Cobertura com telha cerâmica tipo colonial, inclinação 35%</v>
          </cell>
          <cell r="C331" t="str">
            <v>m2</v>
          </cell>
          <cell r="D331">
            <v>26.1097</v>
          </cell>
        </row>
        <row r="332">
          <cell r="A332" t="str">
            <v>001.08.00285</v>
          </cell>
          <cell r="B332" t="str">
            <v>Execução de Cobertura com telha cerâmica tipo romana inclinação 35%</v>
          </cell>
          <cell r="C332" t="str">
            <v>m2</v>
          </cell>
          <cell r="D332">
            <v>15.564500000000001</v>
          </cell>
        </row>
        <row r="333">
          <cell r="A333" t="str">
            <v>001.08.00290</v>
          </cell>
          <cell r="B333" t="str">
            <v>Execução de Cobertura com telha cerâmica tipo tipo francesa, inclinação 35%</v>
          </cell>
          <cell r="C333" t="str">
            <v>m2</v>
          </cell>
          <cell r="D333">
            <v>16.948499999999999</v>
          </cell>
        </row>
        <row r="334">
          <cell r="A334" t="str">
            <v>001.08.00300</v>
          </cell>
          <cell r="B334" t="str">
            <v>Fornecimento de Instalação de Cobertura com chapas onduladas de cimento amianto altura 24 mm, largura útil 450 mm, largura nominal  500 mm, de 4 mm de espessura, inclinação 27%</v>
          </cell>
          <cell r="C334" t="str">
            <v>m2</v>
          </cell>
          <cell r="D334">
            <v>5.5446999999999997</v>
          </cell>
        </row>
        <row r="335">
          <cell r="A335" t="str">
            <v>001.08.00305</v>
          </cell>
          <cell r="B335" t="str">
            <v>Fornecimento e Instalação de Cobertura com chapas onduladas de cimento amianto, altura 125 mm, largura útil 1.020 mm e largura nominal 1.064 mm, de 5 mm de espessura, inclinação 27%</v>
          </cell>
          <cell r="C335" t="str">
            <v>m2</v>
          </cell>
          <cell r="D335">
            <v>15.4024</v>
          </cell>
        </row>
        <row r="336">
          <cell r="A336" t="str">
            <v>001.08.00310</v>
          </cell>
          <cell r="B336" t="str">
            <v>Fornecimento e Instalação de Cobertura com chapas onduladas de cimento amianto, altura 125 mm, largura útil 1.020 mm e largura nominal 1.064 mm, de 6 mm de espessura, inclinação 27%</v>
          </cell>
          <cell r="C336" t="str">
            <v>m2</v>
          </cell>
          <cell r="D336">
            <v>18.061299999999999</v>
          </cell>
        </row>
        <row r="337">
          <cell r="A337" t="str">
            <v>001.08.00315</v>
          </cell>
          <cell r="B337" t="str">
            <v>Fornecimento e Instalação de Cobertura de cimento amianto, perfil trapezoidal,altura 181 mm, largura útil 490 mm, largura nominal 521 mm, de 8 mm de espessura, inclinação 3%</v>
          </cell>
          <cell r="C337" t="str">
            <v>m2</v>
          </cell>
          <cell r="D337">
            <v>22.8005</v>
          </cell>
        </row>
        <row r="338">
          <cell r="A338" t="str">
            <v>001.08.00320</v>
          </cell>
          <cell r="B338" t="str">
            <v>Fornecimento e Instalação de Cobertura com telhas onduladas de poliester c/reforço de fibra de vidro</v>
          </cell>
          <cell r="C338" t="str">
            <v>m2</v>
          </cell>
          <cell r="D338">
            <v>29.288799999999998</v>
          </cell>
        </row>
        <row r="339">
          <cell r="A339" t="str">
            <v>001.08.00325</v>
          </cell>
          <cell r="B339" t="str">
            <v>Fornecimento e Instalação de Cobertura com telha de aço galvanizado trapezoidal com 0.43mm de espessura</v>
          </cell>
          <cell r="C339" t="str">
            <v>m2</v>
          </cell>
          <cell r="D339">
            <v>24.955100000000002</v>
          </cell>
        </row>
        <row r="340">
          <cell r="A340" t="str">
            <v>001.08.00330</v>
          </cell>
          <cell r="B340" t="str">
            <v>Fornecimento e Instalação de Cobertura com telha trapezoidal de aço pré-pintada eletrostaticamente em uma face perkron upk - 25/1025 e=0,5mm, inclinação 10%</v>
          </cell>
          <cell r="C340" t="str">
            <v>m2</v>
          </cell>
          <cell r="D340">
            <v>33.729599999999998</v>
          </cell>
        </row>
        <row r="341">
          <cell r="A341" t="str">
            <v>001.08.00335</v>
          </cell>
          <cell r="B341" t="str">
            <v>Fornecimento e Instalação de Cobertura com telha trapezoidal de aço pré-pintada eletrostaticamente nas duas faces perkron upk - 25/1025 e=0,5mm, inclinação 10 %</v>
          </cell>
          <cell r="C341" t="str">
            <v>m2</v>
          </cell>
          <cell r="D341">
            <v>39.479599999999998</v>
          </cell>
        </row>
        <row r="342">
          <cell r="A342" t="str">
            <v>001.08.00401</v>
          </cell>
          <cell r="B342" t="str">
            <v>Execução de Cumeeira para telha de barro tipo francesa</v>
          </cell>
          <cell r="C342" t="str">
            <v>ML</v>
          </cell>
          <cell r="D342">
            <v>9.6081000000000003</v>
          </cell>
        </row>
        <row r="343">
          <cell r="A343" t="str">
            <v>001.08.00421</v>
          </cell>
          <cell r="B343" t="str">
            <v>Execução de Cumeeira para telha de barro tipo paulista ou colonial</v>
          </cell>
          <cell r="C343" t="str">
            <v>ML</v>
          </cell>
          <cell r="D343">
            <v>9.6081000000000003</v>
          </cell>
        </row>
        <row r="344">
          <cell r="A344" t="str">
            <v>001.08.00441</v>
          </cell>
          <cell r="B344" t="str">
            <v>Execução de Cumeeira para telha tipo romana</v>
          </cell>
          <cell r="C344" t="str">
            <v>ML</v>
          </cell>
          <cell r="D344">
            <v>9.0081000000000007</v>
          </cell>
        </row>
        <row r="345">
          <cell r="A345" t="str">
            <v>001.08.00561</v>
          </cell>
          <cell r="B345" t="str">
            <v>Fornecimento e Instalação de Cumeeira de cimento amianto normal p/telhas onduladas</v>
          </cell>
          <cell r="C345" t="str">
            <v>ML</v>
          </cell>
          <cell r="D345">
            <v>27.0425</v>
          </cell>
        </row>
        <row r="346">
          <cell r="A346" t="str">
            <v>001.08.00581</v>
          </cell>
          <cell r="B346" t="str">
            <v>Fornecimento e Instalação de Cumeeira de cimento amianto universal p/telhas onduladas</v>
          </cell>
          <cell r="C346" t="str">
            <v>ML</v>
          </cell>
          <cell r="D346">
            <v>31.233499999999999</v>
          </cell>
        </row>
        <row r="347">
          <cell r="A347" t="str">
            <v>001.08.00601</v>
          </cell>
          <cell r="B347" t="str">
            <v>Fornecimento e Instalação de Cumeeira de cimento amianto para canalete 90</v>
          </cell>
          <cell r="C347" t="str">
            <v>ML</v>
          </cell>
          <cell r="D347">
            <v>30.855</v>
          </cell>
        </row>
        <row r="348">
          <cell r="A348" t="str">
            <v>001.08.00621</v>
          </cell>
          <cell r="B348" t="str">
            <v>Fornecimento e Instalação de Cumeeira de cimento amianto p/canalete 49</v>
          </cell>
          <cell r="C348" t="str">
            <v>ML</v>
          </cell>
          <cell r="D348">
            <v>30.855</v>
          </cell>
        </row>
        <row r="349">
          <cell r="A349" t="str">
            <v>001.08.00641</v>
          </cell>
          <cell r="B349" t="str">
            <v>Fornecimento e Instalação de Cumeeira de cimento amianto p/ telha vogatex</v>
          </cell>
          <cell r="C349" t="str">
            <v>ML</v>
          </cell>
          <cell r="D349">
            <v>7.2598000000000003</v>
          </cell>
        </row>
        <row r="350">
          <cell r="A350" t="str">
            <v>001.08.00661</v>
          </cell>
          <cell r="B350" t="str">
            <v>Fornecimento e Instalação de Tampão de cimento aminato para canalete 90 (723x215) mm</v>
          </cell>
          <cell r="C350" t="str">
            <v>UN</v>
          </cell>
          <cell r="D350">
            <v>20.065000000000001</v>
          </cell>
        </row>
        <row r="351">
          <cell r="A351" t="str">
            <v>001.08.00681</v>
          </cell>
          <cell r="B351" t="str">
            <v>Fornecimento e Instalação de Tampão de cimento amianto para cobertura c/canalete 49</v>
          </cell>
          <cell r="C351" t="str">
            <v>M2</v>
          </cell>
          <cell r="D351">
            <v>35.762</v>
          </cell>
        </row>
        <row r="352">
          <cell r="A352" t="str">
            <v>001.08.00701</v>
          </cell>
          <cell r="B352" t="str">
            <v>Fornecimento e Instalação de Tampão de cimento amianto para cobertura c/canalete 90</v>
          </cell>
          <cell r="C352" t="str">
            <v>M2</v>
          </cell>
          <cell r="D352">
            <v>51.271999999999998</v>
          </cell>
        </row>
        <row r="353">
          <cell r="A353" t="str">
            <v>001.08.01181</v>
          </cell>
          <cell r="B353" t="str">
            <v>Fornecimento e Instalação de Cumeeira lisa de aluminio pré-pintada - perkron</v>
          </cell>
          <cell r="C353" t="str">
            <v>ML</v>
          </cell>
          <cell r="D353">
            <v>32.563499999999998</v>
          </cell>
        </row>
        <row r="354">
          <cell r="A354" t="str">
            <v>001.08.01201</v>
          </cell>
          <cell r="B354" t="str">
            <v>Fornecimento e Instalação de Rufo de topo liso (rtl) de aco pré-pintado perkron</v>
          </cell>
          <cell r="C354" t="str">
            <v>ML</v>
          </cell>
          <cell r="D354">
            <v>14.3565</v>
          </cell>
        </row>
        <row r="355">
          <cell r="A355" t="str">
            <v>001.08.01221</v>
          </cell>
          <cell r="B355" t="str">
            <v>Fornecimento e Instalação de Calha em chapa galvanizada nº26 com desenvolvimento de 0.33 m</v>
          </cell>
          <cell r="C355" t="str">
            <v>ML</v>
          </cell>
          <cell r="D355">
            <v>17.390599999999999</v>
          </cell>
        </row>
        <row r="356">
          <cell r="A356" t="str">
            <v>001.08.01241</v>
          </cell>
          <cell r="B356" t="str">
            <v>Fornecimento e Instalação de Calha em chapa galvanizada nº26 com desenvolvimento de 0.50 m</v>
          </cell>
          <cell r="C356" t="str">
            <v>ML</v>
          </cell>
          <cell r="D356">
            <v>23.7941</v>
          </cell>
        </row>
        <row r="357">
          <cell r="A357" t="str">
            <v>001.08.01261</v>
          </cell>
          <cell r="B357" t="str">
            <v>Fornecimento e Instalação de Tubo de pvc para águas pluviais inclusive braçadeira para fixação 100 mm</v>
          </cell>
          <cell r="C357" t="str">
            <v>ML</v>
          </cell>
          <cell r="D357">
            <v>12.4421</v>
          </cell>
        </row>
        <row r="358">
          <cell r="A358" t="str">
            <v>001.08.01281</v>
          </cell>
          <cell r="B358" t="str">
            <v>Fornecimento e Instalação de Curva de pvc 90º diâm.100 mm</v>
          </cell>
          <cell r="C358" t="str">
            <v>un</v>
          </cell>
          <cell r="D358">
            <v>13.8729</v>
          </cell>
        </row>
        <row r="359">
          <cell r="A359" t="str">
            <v>001.08.01301</v>
          </cell>
          <cell r="B359" t="str">
            <v>Fornecimento e Instalação de Ralo seco vertical em ferro fundido diâm.100 mm</v>
          </cell>
          <cell r="C359" t="str">
            <v>UN</v>
          </cell>
          <cell r="D359">
            <v>12.5474</v>
          </cell>
        </row>
        <row r="360">
          <cell r="A360" t="str">
            <v>001.08.01321</v>
          </cell>
          <cell r="B360" t="str">
            <v>Fornecimento e Instalação de Rufo em chapa galvanizada nº26,com desenvolvimento de 0,16m</v>
          </cell>
          <cell r="C360" t="str">
            <v>ML</v>
          </cell>
          <cell r="D360">
            <v>12.7326</v>
          </cell>
        </row>
        <row r="361">
          <cell r="A361" t="str">
            <v>001.08.01341</v>
          </cell>
          <cell r="B361" t="str">
            <v>Fornecimento e Instalação de Rufo em chapa galvanizada nº26,com desenvolvimento de 0,20m</v>
          </cell>
          <cell r="C361" t="str">
            <v>ML</v>
          </cell>
          <cell r="D361">
            <v>13.2029</v>
          </cell>
        </row>
        <row r="362">
          <cell r="A362" t="str">
            <v>001.08.01361</v>
          </cell>
          <cell r="B362" t="str">
            <v>Fornecimento e instalação de Acabamento de beiral com tabua trabalhada, tratada e envernizada 1"""" x 10""""</v>
          </cell>
          <cell r="C362" t="str">
            <v>ML</v>
          </cell>
          <cell r="D362">
            <v>10.330399999999999</v>
          </cell>
        </row>
        <row r="363">
          <cell r="A363" t="str">
            <v>001.08.01381</v>
          </cell>
          <cell r="B363" t="str">
            <v>Execução de Reparo de cobertura -  emboçamento da última fiada de telhas cerâmicas, empregando argamassa mista de cimento, cal e areia no traço 1:2:8</v>
          </cell>
          <cell r="C363" t="str">
            <v>ML</v>
          </cell>
          <cell r="D363">
            <v>3.6324999999999998</v>
          </cell>
        </row>
        <row r="364">
          <cell r="A364" t="str">
            <v>001.08.01401</v>
          </cell>
          <cell r="B364" t="str">
            <v>Execução de Reparo de cobertura -  revisão de cobertura de telhas cerâmicas com tomada de  goteiras</v>
          </cell>
          <cell r="C364" t="str">
            <v>M2</v>
          </cell>
          <cell r="D364">
            <v>0.46400000000000002</v>
          </cell>
        </row>
        <row r="365">
          <cell r="A365" t="str">
            <v>001.08.01441</v>
          </cell>
          <cell r="B365" t="str">
            <v>Execução de Reparo de cobertura - substituição de caibros de peróba</v>
          </cell>
          <cell r="C365" t="str">
            <v>ML</v>
          </cell>
          <cell r="D365">
            <v>3.1501999999999999</v>
          </cell>
        </row>
        <row r="366">
          <cell r="A366" t="str">
            <v>001.08.01461</v>
          </cell>
          <cell r="B366" t="str">
            <v>Execução de Reparo de cobertura - substituição de vigas de peróba 6x12 cm</v>
          </cell>
          <cell r="C366" t="str">
            <v>ML</v>
          </cell>
          <cell r="D366">
            <v>9.4764999999999997</v>
          </cell>
        </row>
        <row r="367">
          <cell r="A367" t="str">
            <v>001.08.01481</v>
          </cell>
          <cell r="B367" t="str">
            <v>Execução de Reparo de cobertura - substituição de vigas de peróba 6x16 cm</v>
          </cell>
          <cell r="C367" t="str">
            <v>ML</v>
          </cell>
          <cell r="D367">
            <v>9.9803999999999995</v>
          </cell>
        </row>
        <row r="368">
          <cell r="A368" t="str">
            <v>001.08.01501</v>
          </cell>
          <cell r="B368" t="str">
            <v>Execução de Reparo de cobertura - substituição de telha cerâmica tipo francesa</v>
          </cell>
          <cell r="C368" t="str">
            <v>UN</v>
          </cell>
          <cell r="D368">
            <v>0.97109999999999996</v>
          </cell>
        </row>
        <row r="369">
          <cell r="A369" t="str">
            <v>001.08.01521</v>
          </cell>
          <cell r="B369" t="str">
            <v>Execução de Reparo de cobertura - substituição de telha cerâmica tipo colonial</v>
          </cell>
          <cell r="C369" t="str">
            <v>UN</v>
          </cell>
          <cell r="D369">
            <v>0.90110000000000001</v>
          </cell>
        </row>
        <row r="370">
          <cell r="A370" t="str">
            <v>001.08.01541</v>
          </cell>
          <cell r="B370" t="str">
            <v>Execução de Reparo de cobertura - substituição de telha cerâmica tipo plan</v>
          </cell>
          <cell r="C370" t="str">
            <v>UN</v>
          </cell>
          <cell r="D370">
            <v>0.69110000000000005</v>
          </cell>
        </row>
        <row r="371">
          <cell r="A371" t="str">
            <v>001.09</v>
          </cell>
          <cell r="B371" t="str">
            <v>ESQUADRIAS</v>
          </cell>
          <cell r="D371">
            <v>20237.3737</v>
          </cell>
        </row>
        <row r="372">
          <cell r="A372" t="str">
            <v>001.09.00020</v>
          </cell>
          <cell r="B372" t="str">
            <v>Fornecimento e Instalação de Porta metálica de abrir em chapa dobrada n 18</v>
          </cell>
          <cell r="C372" t="str">
            <v>M2</v>
          </cell>
          <cell r="D372">
            <v>248.40690000000001</v>
          </cell>
        </row>
        <row r="373">
          <cell r="A373" t="str">
            <v>001.09.00040</v>
          </cell>
          <cell r="B373" t="str">
            <v>Fornecimento e Instalação de Porta metálica de abrir em metalón</v>
          </cell>
          <cell r="C373" t="str">
            <v>M2</v>
          </cell>
          <cell r="D373">
            <v>148.55690000000001</v>
          </cell>
        </row>
        <row r="374">
          <cell r="A374" t="str">
            <v>001.09.00060</v>
          </cell>
          <cell r="B374" t="str">
            <v>Fornecimento e Instalação de Porta metálica de abrir em perfil metálico (cantoneiras e tees)</v>
          </cell>
          <cell r="C374" t="str">
            <v>M2</v>
          </cell>
          <cell r="D374">
            <v>161.55690000000001</v>
          </cell>
        </row>
        <row r="375">
          <cell r="A375" t="str">
            <v>001.09.00080</v>
          </cell>
          <cell r="B375" t="str">
            <v>Fornecimento e Instalação de Porta metálica de correr em chapa dobrada n 18</v>
          </cell>
          <cell r="C375" t="str">
            <v>M2</v>
          </cell>
          <cell r="D375">
            <v>161.55690000000001</v>
          </cell>
        </row>
        <row r="376">
          <cell r="A376" t="str">
            <v>001.09.00100</v>
          </cell>
          <cell r="B376" t="str">
            <v>Fornecimento e instalação de Porta metálica de correr em metalón</v>
          </cell>
          <cell r="C376" t="str">
            <v>M2</v>
          </cell>
          <cell r="D376">
            <v>183.55690000000001</v>
          </cell>
        </row>
        <row r="377">
          <cell r="A377" t="str">
            <v>001.09.00120</v>
          </cell>
          <cell r="B377" t="str">
            <v>Fornecimento e Instalação de Porta metálica de correr em perfil metálico (cantoneiras e tees)</v>
          </cell>
          <cell r="C377" t="str">
            <v>M2</v>
          </cell>
          <cell r="D377">
            <v>168.55690000000001</v>
          </cell>
        </row>
        <row r="378">
          <cell r="A378" t="str">
            <v>001.09.00140</v>
          </cell>
          <cell r="B378" t="str">
            <v>Fornecimento e Instalaçao de Porta metálica de de abrir em metalón com janela acoplada</v>
          </cell>
          <cell r="C378" t="str">
            <v>M2</v>
          </cell>
          <cell r="D378">
            <v>101.0569</v>
          </cell>
        </row>
        <row r="379">
          <cell r="A379" t="str">
            <v>001.09.00160</v>
          </cell>
          <cell r="B379" t="str">
            <v>Fornecimento e Instalação de Porta metálica de ( 2,00 x 2,60 ) m - 2 fls de abrir c/ vidro</v>
          </cell>
          <cell r="C379" t="str">
            <v>UN</v>
          </cell>
          <cell r="D379">
            <v>784.98469999999998</v>
          </cell>
        </row>
        <row r="380">
          <cell r="A380" t="str">
            <v>001.09.00180</v>
          </cell>
          <cell r="B380" t="str">
            <v>Porta metálica de enrolar em chapa de aço ondulada</v>
          </cell>
          <cell r="C380" t="str">
            <v>M2</v>
          </cell>
          <cell r="D380">
            <v>88.1614</v>
          </cell>
        </row>
        <row r="381">
          <cell r="A381" t="str">
            <v>001.09.00200</v>
          </cell>
          <cell r="B381" t="str">
            <v>Janela metálica basculante em chapa dobrada n 18</v>
          </cell>
          <cell r="C381" t="str">
            <v>M2</v>
          </cell>
          <cell r="D381">
            <v>229.27850000000001</v>
          </cell>
        </row>
        <row r="382">
          <cell r="A382" t="str">
            <v>001.09.00220</v>
          </cell>
          <cell r="B382" t="str">
            <v>Janela metálica basculante em metalón</v>
          </cell>
          <cell r="C382" t="str">
            <v>M2</v>
          </cell>
          <cell r="D382">
            <v>166.21850000000001</v>
          </cell>
        </row>
        <row r="383">
          <cell r="A383" t="str">
            <v>001.09.00240</v>
          </cell>
          <cell r="B383" t="str">
            <v>Janela metálica basculante em perfil metálico (cantoneiras e tees)</v>
          </cell>
          <cell r="C383" t="str">
            <v>M2</v>
          </cell>
          <cell r="D383">
            <v>166.21850000000001</v>
          </cell>
        </row>
        <row r="384">
          <cell r="A384" t="str">
            <v>001.09.00260</v>
          </cell>
          <cell r="B384" t="str">
            <v>Janela metálica de correr em chapa de aço  dobrada n 18</v>
          </cell>
          <cell r="C384" t="str">
            <v>M2</v>
          </cell>
          <cell r="D384">
            <v>194.27850000000001</v>
          </cell>
        </row>
        <row r="385">
          <cell r="A385" t="str">
            <v>001.09.00280</v>
          </cell>
          <cell r="B385" t="str">
            <v>Janela metálica de correr em metalón</v>
          </cell>
          <cell r="C385" t="str">
            <v>M2</v>
          </cell>
          <cell r="D385">
            <v>157.06190000000001</v>
          </cell>
        </row>
        <row r="386">
          <cell r="A386" t="str">
            <v>001.09.00300</v>
          </cell>
          <cell r="B386" t="str">
            <v>Janela metálica de correr em perfis metálicos (cantoneiras e tees)</v>
          </cell>
          <cell r="C386" t="str">
            <v>M2</v>
          </cell>
          <cell r="D386">
            <v>164.27850000000001</v>
          </cell>
        </row>
        <row r="387">
          <cell r="A387" t="str">
            <v>001.09.00320</v>
          </cell>
          <cell r="B387" t="str">
            <v>Janela metálica maximar em chapa dobrada n 18</v>
          </cell>
          <cell r="C387" t="str">
            <v>M2</v>
          </cell>
          <cell r="D387">
            <v>172.06190000000001</v>
          </cell>
        </row>
        <row r="388">
          <cell r="A388" t="str">
            <v>001.09.00340</v>
          </cell>
          <cell r="B388" t="str">
            <v>Janela metálica maximar em metalón</v>
          </cell>
          <cell r="C388" t="str">
            <v>M2</v>
          </cell>
          <cell r="D388">
            <v>172.06190000000001</v>
          </cell>
        </row>
        <row r="389">
          <cell r="A389" t="str">
            <v>001.09.00360</v>
          </cell>
          <cell r="B389" t="str">
            <v>Janela metálica maximar em perfis metálicos (cantoneiras e tees)</v>
          </cell>
          <cell r="C389" t="str">
            <v>M2</v>
          </cell>
          <cell r="D389">
            <v>181.06190000000001</v>
          </cell>
        </row>
        <row r="390">
          <cell r="A390" t="str">
            <v>001.09.00380</v>
          </cell>
          <cell r="B390" t="str">
            <v>Janela metálica veneziana em metalon</v>
          </cell>
          <cell r="C390" t="str">
            <v>M2</v>
          </cell>
          <cell r="D390">
            <v>142.06190000000001</v>
          </cell>
        </row>
        <row r="391">
          <cell r="A391" t="str">
            <v>001.09.00400</v>
          </cell>
          <cell r="B391" t="str">
            <v>Janela metálica fixa para vidro em chapa dobrada</v>
          </cell>
          <cell r="C391" t="str">
            <v>M2</v>
          </cell>
          <cell r="D391">
            <v>197.06190000000001</v>
          </cell>
        </row>
        <row r="392">
          <cell r="A392" t="str">
            <v>001.09.00440</v>
          </cell>
          <cell r="B392" t="str">
            <v>Janela metálica tipo grade de ferro de 1/2 pol. espaçados a cada 15 cm incl. tela de arame sobreposta, j3-120x50 cm</v>
          </cell>
          <cell r="C392" t="str">
            <v>UN</v>
          </cell>
          <cell r="D392">
            <v>254.05930000000001</v>
          </cell>
        </row>
        <row r="393">
          <cell r="A393" t="str">
            <v>001.09.00460</v>
          </cell>
          <cell r="B393" t="str">
            <v>Janela metálica de chapa dobrada n.18 tipo grade fixa inclusive ferragens e tela mosquiteiro</v>
          </cell>
          <cell r="C393" t="str">
            <v>M2</v>
          </cell>
          <cell r="D393">
            <v>141.77850000000001</v>
          </cell>
        </row>
        <row r="394">
          <cell r="A394" t="str">
            <v>001.09.00480</v>
          </cell>
          <cell r="B394" t="str">
            <v>Janela metálica de correr em metalón com tela</v>
          </cell>
          <cell r="C394" t="str">
            <v>M2</v>
          </cell>
          <cell r="D394">
            <v>158.9177</v>
          </cell>
        </row>
        <row r="395">
          <cell r="A395" t="str">
            <v>001.09.00500</v>
          </cell>
          <cell r="B395" t="str">
            <v>Portão metálico tipo grade em ferro de 1/2 pol espaçados a cada 15 cm conf. modelo, p5-90x210 cm</v>
          </cell>
          <cell r="C395" t="str">
            <v>UN</v>
          </cell>
          <cell r="D395">
            <v>327.85390000000001</v>
          </cell>
        </row>
        <row r="396">
          <cell r="A396" t="str">
            <v>001.09.00510</v>
          </cell>
          <cell r="B396" t="str">
            <v>Portão de Correr em Chapa Corrugada N.18, Conf. Det. SINFRA N.06</v>
          </cell>
          <cell r="C396" t="str">
            <v>m2</v>
          </cell>
          <cell r="D396">
            <v>213.4982</v>
          </cell>
        </row>
        <row r="397">
          <cell r="A397" t="str">
            <v>001.09.00520</v>
          </cell>
          <cell r="B397" t="str">
            <v>Gradil  de ferro metalón 20x20 mm</v>
          </cell>
          <cell r="C397" t="str">
            <v>M2</v>
          </cell>
          <cell r="D397">
            <v>78.786799999999999</v>
          </cell>
        </row>
        <row r="398">
          <cell r="A398" t="str">
            <v>001.09.00530</v>
          </cell>
          <cell r="B398" t="str">
            <v>Fornecimento e Instalação de Gradil em Módulos Fixos, conf. det. SINFRA/ FEMA - Entrada do Parque Mãe Bonifácia</v>
          </cell>
          <cell r="C398" t="str">
            <v>ml</v>
          </cell>
          <cell r="D398">
            <v>234.37459999999999</v>
          </cell>
        </row>
        <row r="399">
          <cell r="A399" t="str">
            <v>001.09.00540</v>
          </cell>
          <cell r="B399" t="str">
            <v>Portão de ferro metalon  30x20mm</v>
          </cell>
          <cell r="C399" t="str">
            <v>M2</v>
          </cell>
          <cell r="D399">
            <v>54.727699999999999</v>
          </cell>
        </row>
        <row r="400">
          <cell r="A400" t="str">
            <v>001.09.00560</v>
          </cell>
          <cell r="B400" t="str">
            <v>Grades de proteção - chapa 2 x 1 cm</v>
          </cell>
          <cell r="C400" t="str">
            <v>M2</v>
          </cell>
          <cell r="D400">
            <v>69.778499999999994</v>
          </cell>
        </row>
        <row r="401">
          <cell r="A401" t="str">
            <v>001.09.00580</v>
          </cell>
          <cell r="B401" t="str">
            <v>Portão metálico em chapa dobrada com fechamento em chapa lisa, inclusive ferragens</v>
          </cell>
          <cell r="C401" t="str">
            <v>M2</v>
          </cell>
          <cell r="D401">
            <v>88.478499999999997</v>
          </cell>
        </row>
        <row r="402">
          <cell r="A402" t="str">
            <v>001.09.00600</v>
          </cell>
          <cell r="B402" t="str">
            <v>Corrimão metálico de ferro ( 3 x 2 cm ) h=0,80m</v>
          </cell>
          <cell r="C402" t="str">
            <v>ML</v>
          </cell>
          <cell r="D402">
            <v>59.278500000000001</v>
          </cell>
        </row>
        <row r="403">
          <cell r="A403" t="str">
            <v>001.09.00620</v>
          </cell>
          <cell r="B403" t="str">
            <v>Portão metálico em chapa lisa vincada c/ requadro em perfil de ferro simples, inclusive ferragens e fechadura</v>
          </cell>
          <cell r="C403" t="str">
            <v>M2</v>
          </cell>
          <cell r="D403">
            <v>103.9177</v>
          </cell>
        </row>
        <row r="404">
          <cell r="A404" t="str">
            <v>001.09.00640</v>
          </cell>
          <cell r="B404" t="str">
            <v>Alçapão metálico em chapa galvanizada</v>
          </cell>
          <cell r="C404" t="str">
            <v>M2</v>
          </cell>
          <cell r="D404">
            <v>248.40690000000001</v>
          </cell>
        </row>
        <row r="405">
          <cell r="A405" t="str">
            <v>001.09.00660</v>
          </cell>
          <cell r="B405" t="str">
            <v>Fornecimento e Instalação de Batente ou guarnição metálica para vão de ( 0,80 x 2,10 ) m</v>
          </cell>
          <cell r="C405" t="str">
            <v>UN</v>
          </cell>
          <cell r="D405">
            <v>61.561900000000001</v>
          </cell>
        </row>
        <row r="406">
          <cell r="A406" t="str">
            <v>001.09.00680</v>
          </cell>
          <cell r="B406" t="str">
            <v>Fornecimento e Instalação de Batente ou guarnição metálica para vão de ( 1,20 x 2,10 ) m</v>
          </cell>
          <cell r="C406" t="str">
            <v>UN</v>
          </cell>
          <cell r="D406">
            <v>66.4499</v>
          </cell>
        </row>
        <row r="407">
          <cell r="A407" t="str">
            <v>001.09.00700</v>
          </cell>
          <cell r="B407" t="str">
            <v>Fornecimento e Instalação de Batente ou guarnição metálica para vão de ( 1,50 x 2,10 ) m</v>
          </cell>
          <cell r="C407" t="str">
            <v>UN</v>
          </cell>
          <cell r="D407">
            <v>70.347700000000003</v>
          </cell>
        </row>
        <row r="408">
          <cell r="A408" t="str">
            <v>001.09.00720</v>
          </cell>
          <cell r="B408" t="str">
            <v>Fornecimento e Instalação de Batente ou guarnição metálica para vão de ( 1,80 x 2,10 ) m</v>
          </cell>
          <cell r="C408" t="str">
            <v>UN</v>
          </cell>
          <cell r="D408">
            <v>74.245500000000007</v>
          </cell>
        </row>
        <row r="409">
          <cell r="A409" t="str">
            <v>001.09.00740</v>
          </cell>
          <cell r="B409" t="str">
            <v>Fornecimento e Instalação de Porta  de ferro em perfil metálico - 0,80x2,10m - padrão comercial</v>
          </cell>
          <cell r="C409" t="str">
            <v>UN</v>
          </cell>
          <cell r="D409">
            <v>117.3069</v>
          </cell>
        </row>
        <row r="410">
          <cell r="A410" t="str">
            <v>001.09.00760</v>
          </cell>
          <cell r="B410" t="str">
            <v>Fornecimento e Instalação de Porta  de ferro em perfis metalicos - 0,70x2,10m - padrão comercial</v>
          </cell>
          <cell r="C410" t="str">
            <v>UN</v>
          </cell>
          <cell r="D410">
            <v>117.3069</v>
          </cell>
        </row>
        <row r="411">
          <cell r="A411" t="str">
            <v>001.09.00770</v>
          </cell>
          <cell r="B411" t="str">
            <v>Fornecimento e Instalação de Porta  de ferro em perfil metálico - 0,60x2,10m - padrão comercial</v>
          </cell>
          <cell r="C411" t="str">
            <v>un</v>
          </cell>
          <cell r="D411">
            <v>132.46690000000001</v>
          </cell>
        </row>
        <row r="412">
          <cell r="A412" t="str">
            <v>001.09.00780</v>
          </cell>
          <cell r="B412" t="str">
            <v>Fornecimento e Instalação de Porta de Ferro de Correr Em Perfil Metálico Tipo Mosaico Quadriculado, 4 Folhas, Dim. 2.00 x 2.13 Req. 13 Chapa 22 - Padrão Comercial</v>
          </cell>
          <cell r="C412" t="str">
            <v>m2</v>
          </cell>
          <cell r="D412">
            <v>241.42850000000001</v>
          </cell>
        </row>
        <row r="413">
          <cell r="A413" t="str">
            <v>001.09.00790</v>
          </cell>
          <cell r="B413" t="str">
            <v>Fornecimento e Instalação de Porta de ferro tipo veneziana - 0,80x2,10m - padrão comercial</v>
          </cell>
          <cell r="C413" t="str">
            <v>un</v>
          </cell>
          <cell r="D413">
            <v>132.46690000000001</v>
          </cell>
        </row>
        <row r="414">
          <cell r="A414" t="str">
            <v>001.09.00800</v>
          </cell>
          <cell r="B414" t="str">
            <v>Fornecimento e Instalação de Porta de ferro tipo veneziana - 0,70x2,10m - padrão comercial</v>
          </cell>
          <cell r="C414" t="str">
            <v>UN</v>
          </cell>
          <cell r="D414">
            <v>132.46690000000001</v>
          </cell>
        </row>
        <row r="415">
          <cell r="A415" t="str">
            <v>001.09.00805</v>
          </cell>
          <cell r="B415" t="str">
            <v>Fornecimento e Instalação de Porta de ferro tipo veneziana - 0,60x2,10m - padrão comercial</v>
          </cell>
          <cell r="C415" t="str">
            <v>un</v>
          </cell>
          <cell r="D415">
            <v>132.46690000000001</v>
          </cell>
        </row>
        <row r="416">
          <cell r="A416" t="str">
            <v>001.09.00820</v>
          </cell>
          <cell r="B416" t="str">
            <v>Fornecimento e Instalação de Janela de ferro em perfis metálicos - basculante com grade - padrão comercial</v>
          </cell>
          <cell r="C416" t="str">
            <v>M2</v>
          </cell>
          <cell r="D416">
            <v>229.27850000000001</v>
          </cell>
        </row>
        <row r="417">
          <cell r="A417" t="str">
            <v>001.09.00825</v>
          </cell>
          <cell r="B417" t="str">
            <v>Fornecimento e Instalação de Janela Tipo Vitro Basculante com Grade Xadrez 0.40 x 0.40 cm, batente e = 12 cm chapa 22 - Padrão Comercial</v>
          </cell>
          <cell r="C417" t="str">
            <v>m2</v>
          </cell>
          <cell r="D417">
            <v>166.47649999999999</v>
          </cell>
        </row>
        <row r="418">
          <cell r="A418" t="str">
            <v>001.09.00826</v>
          </cell>
          <cell r="B418" t="str">
            <v>Fornecimento e Instalação de Janela Tipo Vitro Basculante com Grade Xadrez 0.40 x 0.60 cm Batente e = 12 cm Chapa 22 - Padrão Comercial</v>
          </cell>
          <cell r="C418" t="str">
            <v>m2</v>
          </cell>
          <cell r="D418">
            <v>166.47649999999999</v>
          </cell>
        </row>
        <row r="419">
          <cell r="A419" t="str">
            <v>001.09.00830</v>
          </cell>
          <cell r="B419" t="str">
            <v>Fornecimento e Instalação de Janela Tipo Vitro Maxim-ar 1.00 x 0.60 m c/ Grade Xadrez, Batente E = 12 cm, Chapa 22  - Padrão Comercial</v>
          </cell>
          <cell r="C419" t="str">
            <v>m2</v>
          </cell>
          <cell r="D419">
            <v>214.70650000000001</v>
          </cell>
        </row>
        <row r="420">
          <cell r="A420" t="str">
            <v>001.09.00840</v>
          </cell>
          <cell r="B420" t="str">
            <v>Fornecimento e Instalação de Janela de ferro em perfis metálicos - de correr com grade  - padrão comercial</v>
          </cell>
          <cell r="C420" t="str">
            <v>m2</v>
          </cell>
          <cell r="D420">
            <v>157.06190000000001</v>
          </cell>
        </row>
        <row r="421">
          <cell r="A421" t="str">
            <v>001.09.00845</v>
          </cell>
          <cell r="B421" t="str">
            <v>Fornecimento e Instalação de Janela Tipo Vitro de Correr com Caixilho Fixo 1.20 x 1.00 m c/ Grade, Batente E = 12 cm, Chapa 22 4 Folhas - Padrão Comercial</v>
          </cell>
          <cell r="C421" t="str">
            <v>m2</v>
          </cell>
          <cell r="D421">
            <v>128.8065</v>
          </cell>
        </row>
        <row r="422">
          <cell r="A422" t="str">
            <v>001.09.00846</v>
          </cell>
          <cell r="B422" t="str">
            <v>Fornecimento e Instalação de Janela Tipo Vitro de Correr com Caixilho Fixo 1.50 x 1.00 m c/ Grade, Batente E = 12 cm, Chapa 22 4 Folhas - Padrão Comercial</v>
          </cell>
          <cell r="C422" t="str">
            <v>m2</v>
          </cell>
          <cell r="D422">
            <v>118.6765</v>
          </cell>
        </row>
        <row r="423">
          <cell r="A423" t="str">
            <v>001.09.00848</v>
          </cell>
          <cell r="B423" t="str">
            <v>Fornecimento e Instalação de Janela Tipo Vitro de Correr com Caixilho Fixo 2.00 x 1.00 m s/ Grade, Batente e= 12 cm Chapa 22, 4 Folhas - Padrão Comercial</v>
          </cell>
          <cell r="C423" t="str">
            <v>m2</v>
          </cell>
          <cell r="D423">
            <v>113.2265</v>
          </cell>
        </row>
        <row r="424">
          <cell r="A424" t="str">
            <v>001.09.00850</v>
          </cell>
          <cell r="B424" t="str">
            <v>Fornecimento e Instalação de Janela Tipo Vitro de Correr com Caixilho Fixo 1.50 x 1.20 m c/ Grade, Batente E = 12 cm, Chapa 22 4 Folhas - Padrão Comercial</v>
          </cell>
          <cell r="C424" t="str">
            <v>m2</v>
          </cell>
          <cell r="D424">
            <v>110.8265</v>
          </cell>
        </row>
        <row r="425">
          <cell r="A425" t="str">
            <v>001.09.00860</v>
          </cell>
          <cell r="B425" t="str">
            <v>Fornecimento e Instalação de Janela metálica tipo veneziana de correr com grade - padrão comercial</v>
          </cell>
          <cell r="C425" t="str">
            <v>m2</v>
          </cell>
          <cell r="D425">
            <v>157.06190000000001</v>
          </cell>
        </row>
        <row r="426">
          <cell r="A426" t="str">
            <v>001.09.00880</v>
          </cell>
          <cell r="B426" t="str">
            <v>Porta de madeira tipo solidor inclus. guarnições, batentes e dobradiças, (0.60 x 2.10 m)</v>
          </cell>
          <cell r="C426" t="str">
            <v>UN</v>
          </cell>
          <cell r="D426">
            <v>92.528000000000006</v>
          </cell>
        </row>
        <row r="427">
          <cell r="A427" t="str">
            <v>001.09.00900</v>
          </cell>
          <cell r="B427" t="str">
            <v>Porta de madeira tipo solidor inclus. guarnições, batentes e dobradiças, (0.70 x 2.10 m)</v>
          </cell>
          <cell r="C427" t="str">
            <v>UN</v>
          </cell>
          <cell r="D427">
            <v>93.096999999999994</v>
          </cell>
        </row>
        <row r="428">
          <cell r="A428" t="str">
            <v>001.09.00920</v>
          </cell>
          <cell r="B428" t="str">
            <v>Porta de madeira tipo solidor inclus. guarnições, batentes e dobradiças, (0.80 x 2.10 m)</v>
          </cell>
          <cell r="C428" t="str">
            <v>UN</v>
          </cell>
          <cell r="D428">
            <v>93.396000000000001</v>
          </cell>
        </row>
        <row r="429">
          <cell r="A429" t="str">
            <v>001.09.00940</v>
          </cell>
          <cell r="B429" t="str">
            <v>Porta de madeira tipo solidor inclus. guarnições, batentes e dobradiças, (0.90 x 2.10 m)</v>
          </cell>
          <cell r="C429" t="str">
            <v>un</v>
          </cell>
          <cell r="D429">
            <v>132.23500000000001</v>
          </cell>
        </row>
        <row r="430">
          <cell r="A430" t="str">
            <v>001.09.00960</v>
          </cell>
          <cell r="B430" t="str">
            <v>Porta de madeira tipo solidor inclus. guarnições, batentes e dobradiças, (0.60 x 1.80 m)</v>
          </cell>
          <cell r="C430" t="str">
            <v>UN</v>
          </cell>
          <cell r="D430">
            <v>82.01</v>
          </cell>
        </row>
        <row r="431">
          <cell r="A431" t="str">
            <v>001.09.00980</v>
          </cell>
          <cell r="B431" t="str">
            <v>Porta de madeira tipo solidor inclus. guarnições, batentes e dobradiças, (0.60 x 1.60 m)</v>
          </cell>
          <cell r="C431" t="str">
            <v>UN</v>
          </cell>
          <cell r="D431">
            <v>84.286000000000001</v>
          </cell>
        </row>
        <row r="432">
          <cell r="A432" t="str">
            <v>001.09.01000</v>
          </cell>
          <cell r="B432" t="str">
            <v>Porta de madeira tipo solidor inclus. guarnições, batentes e dobradiças, (1.00 x 2.00 m)</v>
          </cell>
          <cell r="C432" t="str">
            <v>UN</v>
          </cell>
          <cell r="D432">
            <v>142.804</v>
          </cell>
        </row>
        <row r="433">
          <cell r="A433" t="str">
            <v>001.09.01020</v>
          </cell>
          <cell r="B433" t="str">
            <v>Porta de madeira tipo solidor inclus. guarnições, batentes e dobradiças, (1.60 x 2.10 m)</v>
          </cell>
          <cell r="C433" t="str">
            <v>UN</v>
          </cell>
          <cell r="D433">
            <v>140.12</v>
          </cell>
        </row>
        <row r="434">
          <cell r="A434" t="str">
            <v>001.09.01040</v>
          </cell>
          <cell r="B434" t="str">
            <v>Porta de madeira tipo solidor inclus. guarnições, batentes e dobradiças, (0.60 x 0.90 m)</v>
          </cell>
          <cell r="C434" t="str">
            <v>UN</v>
          </cell>
          <cell r="D434">
            <v>78.450999999999993</v>
          </cell>
        </row>
        <row r="435">
          <cell r="A435" t="str">
            <v>001.09.01290</v>
          </cell>
          <cell r="B435" t="str">
            <v>Porta de madeira prensada, tipo solidor, revestida com fórmica branca, inclusive guarnições, ferragem e fechadura,  0.60 x 210 m</v>
          </cell>
          <cell r="C435" t="str">
            <v>un</v>
          </cell>
          <cell r="D435">
            <v>274.96550000000002</v>
          </cell>
        </row>
        <row r="436">
          <cell r="A436" t="str">
            <v>001.09.01291</v>
          </cell>
          <cell r="B436" t="str">
            <v>Porta de madeira prensada, tipo solidor, revestida com fórmica branca, inclusive guarnições, ferragem e fechadura,  0.70 x 210 m</v>
          </cell>
          <cell r="C436" t="str">
            <v>un</v>
          </cell>
          <cell r="D436">
            <v>298.34550000000002</v>
          </cell>
        </row>
        <row r="437">
          <cell r="A437" t="str">
            <v>001.09.01292</v>
          </cell>
          <cell r="B437" t="str">
            <v>Porta de madeira prensada, tipo solidor, revestida com fórmica branca, inclusive guarnições, ferragem e fechadura,  0.80 x 210 m</v>
          </cell>
          <cell r="C437" t="str">
            <v>un</v>
          </cell>
          <cell r="D437">
            <v>298.34550000000002</v>
          </cell>
        </row>
        <row r="438">
          <cell r="A438" t="str">
            <v>001.09.01293</v>
          </cell>
          <cell r="B438" t="str">
            <v>Porta de madeira prensada, tipo solidor, revestida com fórmica branca, inclusive guarnições, ferragem e fechadura,  0.90 x 210 m</v>
          </cell>
          <cell r="C438" t="str">
            <v>un</v>
          </cell>
          <cell r="D438">
            <v>313.34550000000002</v>
          </cell>
        </row>
        <row r="439">
          <cell r="A439" t="str">
            <v>001.09.01294</v>
          </cell>
          <cell r="B439" t="str">
            <v>Porta de madeira prensada, tipo solidor, revestida com fórmica branca, inclusive guarnições, ferragem e fechadura,  1,00 x 2,10 m</v>
          </cell>
          <cell r="C439" t="str">
            <v>un</v>
          </cell>
          <cell r="D439">
            <v>323.34550000000002</v>
          </cell>
        </row>
        <row r="440">
          <cell r="A440" t="str">
            <v>001.09.01295</v>
          </cell>
          <cell r="B440" t="str">
            <v>Porta de madeira prensada, tipo solidor, revestida com fórmica branca, inclusive guarnições, ferragem e fechadura,  1,10 x 2,10 m</v>
          </cell>
          <cell r="C440" t="str">
            <v>un</v>
          </cell>
          <cell r="D440">
            <v>338.34550000000002</v>
          </cell>
        </row>
        <row r="441">
          <cell r="A441" t="str">
            <v>001.09.01420</v>
          </cell>
          <cell r="B441" t="str">
            <v>Fechadura c/ chave central, maçaneta tipo copo, conjunto completo p/portas de entrada</v>
          </cell>
          <cell r="C441" t="str">
            <v>UN</v>
          </cell>
          <cell r="D441">
            <v>23.082000000000001</v>
          </cell>
        </row>
        <row r="442">
          <cell r="A442" t="str">
            <v>001.09.01440</v>
          </cell>
          <cell r="B442" t="str">
            <v>Fechadura c/ chave central, maçaneta tipo copo, conjunto completo p/portas de comunicacao</v>
          </cell>
          <cell r="C442" t="str">
            <v>UN</v>
          </cell>
          <cell r="D442">
            <v>18.922000000000001</v>
          </cell>
        </row>
        <row r="443">
          <cell r="A443" t="str">
            <v>001.09.01460</v>
          </cell>
          <cell r="B443" t="str">
            <v>Fechadura c/ chave central, maçaneta tipo copo, conjunto completo p/portas de banheiro</v>
          </cell>
          <cell r="C443" t="str">
            <v>UN</v>
          </cell>
          <cell r="D443">
            <v>18.922000000000001</v>
          </cell>
        </row>
        <row r="444">
          <cell r="A444" t="str">
            <v>001.09.01480</v>
          </cell>
          <cell r="B444" t="str">
            <v>Fechadura de embutir c/ cilindro lingueta de 2 voltas trinco de latão c/02 chaves p/ porta de entrada compl. c/ espelho e maçaneta, tipo leve</v>
          </cell>
          <cell r="C444" t="str">
            <v>UN</v>
          </cell>
          <cell r="D444">
            <v>65.081999999999994</v>
          </cell>
        </row>
        <row r="445">
          <cell r="A445" t="str">
            <v>001.09.01500</v>
          </cell>
          <cell r="B445" t="str">
            <v>Fechadura de embutir c/ cilindro lingueta de 2 voltas trinco de latão c/02 chaves p/ porta de entrada compl. c/ espelho e maçaneta, tipo reforçada</v>
          </cell>
          <cell r="C445" t="str">
            <v>UN</v>
          </cell>
          <cell r="D445">
            <v>40.182000000000002</v>
          </cell>
        </row>
        <row r="446">
          <cell r="A446" t="str">
            <v>001.09.01520</v>
          </cell>
          <cell r="B446" t="str">
            <v>Fechadura de embutir c/cilindro lingueta de 2 voltas trinco de latão c/02 chaves p/ portas inter. compl. c/ espelho e maçaneta, tipo leve</v>
          </cell>
          <cell r="C446" t="str">
            <v>UN</v>
          </cell>
          <cell r="D446">
            <v>30.082000000000001</v>
          </cell>
        </row>
        <row r="447">
          <cell r="A447" t="str">
            <v>001.09.01540</v>
          </cell>
          <cell r="B447" t="str">
            <v>Fechadura de embutir c/cilindro lingueta de 2 voltas trinco de latão c/02 chaves p/ portas inter. compl. c/ espelho e maçaneta, tipo reforçada</v>
          </cell>
          <cell r="C447" t="str">
            <v>UN</v>
          </cell>
          <cell r="D447">
            <v>32.582000000000001</v>
          </cell>
        </row>
        <row r="448">
          <cell r="A448" t="str">
            <v>001.09.01560</v>
          </cell>
          <cell r="B448" t="str">
            <v>Fechadura de sobrepor de cilindro de latão c/ lingueta de 02 voltas completas, tipo leve</v>
          </cell>
          <cell r="C448" t="str">
            <v>UN</v>
          </cell>
          <cell r="D448">
            <v>14.265499999999999</v>
          </cell>
        </row>
        <row r="449">
          <cell r="A449" t="str">
            <v>001.09.01580</v>
          </cell>
          <cell r="B449" t="str">
            <v>Fechadura de sobrepor de cilindro de latão c/ lingueta de 02 voltas completas, tipo reforçada</v>
          </cell>
          <cell r="C449" t="str">
            <v>UN</v>
          </cell>
          <cell r="D449">
            <v>43.5655</v>
          </cell>
        </row>
        <row r="450">
          <cell r="A450" t="str">
            <v>001.09.01600</v>
          </cell>
          <cell r="B450" t="str">
            <v>Fechadura de embutir p/ banheiro c/ chaves de emergência tipo blim blim, tipo leve</v>
          </cell>
          <cell r="C450" t="str">
            <v>UN</v>
          </cell>
          <cell r="D450">
            <v>28.582000000000001</v>
          </cell>
        </row>
        <row r="451">
          <cell r="A451" t="str">
            <v>001.09.01620</v>
          </cell>
          <cell r="B451" t="str">
            <v>Fechadura de embutir p/ banheiro c/ chaves de emergência tipo blim blim, tipo reforçada</v>
          </cell>
          <cell r="C451" t="str">
            <v>UN</v>
          </cell>
          <cell r="D451">
            <v>28.582000000000001</v>
          </cell>
        </row>
        <row r="452">
          <cell r="A452" t="str">
            <v>001.09.01640</v>
          </cell>
          <cell r="B452" t="str">
            <v>Fechaduras p/portas ou grades de enrolar de cilindro c/2 chaves completa</v>
          </cell>
          <cell r="C452" t="str">
            <v>UN</v>
          </cell>
          <cell r="D452">
            <v>28.165500000000002</v>
          </cell>
        </row>
        <row r="453">
          <cell r="A453" t="str">
            <v>001.09.01660</v>
          </cell>
          <cell r="B453" t="str">
            <v>Fechadura p/porta de correr completa</v>
          </cell>
          <cell r="C453" t="str">
            <v>UN</v>
          </cell>
          <cell r="D453">
            <v>35.332000000000001</v>
          </cell>
        </row>
        <row r="454">
          <cell r="A454" t="str">
            <v>001.09.01680</v>
          </cell>
          <cell r="B454" t="str">
            <v>Fechadura p/portao de ferro de madeira completa</v>
          </cell>
          <cell r="C454" t="str">
            <v>UN</v>
          </cell>
          <cell r="D454">
            <v>45.082000000000001</v>
          </cell>
        </row>
        <row r="455">
          <cell r="A455" t="str">
            <v>001.09.01700</v>
          </cell>
          <cell r="B455" t="str">
            <v>Cremona de latão estampado e niquelado, tipo leve</v>
          </cell>
          <cell r="C455" t="str">
            <v>UN</v>
          </cell>
          <cell r="D455">
            <v>17.748200000000001</v>
          </cell>
        </row>
        <row r="456">
          <cell r="A456" t="str">
            <v>001.09.01720</v>
          </cell>
          <cell r="B456" t="str">
            <v>Cremona de latão estampado e niquelado, tipo reforçado</v>
          </cell>
          <cell r="C456" t="str">
            <v>UN</v>
          </cell>
          <cell r="D456">
            <v>18.020700000000001</v>
          </cell>
        </row>
        <row r="457">
          <cell r="A457" t="str">
            <v>001.09.01760</v>
          </cell>
          <cell r="B457" t="str">
            <v>Cremona de latão fundido e niquelado,tipo leve</v>
          </cell>
          <cell r="C457" t="str">
            <v>UN</v>
          </cell>
          <cell r="D457">
            <v>14.5207</v>
          </cell>
        </row>
        <row r="458">
          <cell r="A458" t="str">
            <v>001.09.01780</v>
          </cell>
          <cell r="B458" t="str">
            <v>Cremona de latão fundido e niquelado,tipo reforçado</v>
          </cell>
          <cell r="C458" t="str">
            <v>UN</v>
          </cell>
          <cell r="D458">
            <v>14.5207</v>
          </cell>
        </row>
        <row r="459">
          <cell r="A459" t="str">
            <v>001.09.01800</v>
          </cell>
          <cell r="B459" t="str">
            <v>Vara p/cremona de ferro</v>
          </cell>
          <cell r="C459" t="str">
            <v>ML</v>
          </cell>
          <cell r="D459">
            <v>10.5207</v>
          </cell>
        </row>
        <row r="460">
          <cell r="A460" t="str">
            <v>001.09.01820</v>
          </cell>
          <cell r="B460" t="str">
            <v>Targeta livre ocupado</v>
          </cell>
          <cell r="C460" t="str">
            <v>UN</v>
          </cell>
          <cell r="D460">
            <v>17.5411</v>
          </cell>
        </row>
        <row r="461">
          <cell r="A461" t="str">
            <v>001.09.01840</v>
          </cell>
          <cell r="B461" t="str">
            <v>Fechos chatos reforçados</v>
          </cell>
          <cell r="C461" t="str">
            <v>UN</v>
          </cell>
          <cell r="D461">
            <v>6.2164999999999999</v>
          </cell>
        </row>
        <row r="462">
          <cell r="A462" t="str">
            <v>001.09.01860</v>
          </cell>
          <cell r="B462" t="str">
            <v>Borboletas</v>
          </cell>
          <cell r="C462" t="str">
            <v>UN</v>
          </cell>
          <cell r="D462">
            <v>2.3380000000000001</v>
          </cell>
        </row>
        <row r="463">
          <cell r="A463" t="str">
            <v>001.09.01880</v>
          </cell>
          <cell r="B463" t="str">
            <v>Dobradiças comuns p/portas 3.5 pol</v>
          </cell>
          <cell r="C463" t="str">
            <v>UN</v>
          </cell>
          <cell r="D463">
            <v>5.5529000000000002</v>
          </cell>
        </row>
        <row r="464">
          <cell r="A464" t="str">
            <v>001.09.01920</v>
          </cell>
          <cell r="B464" t="str">
            <v>Dobradiça cabeça de bola de ferro 3.5 pol,tipo leve</v>
          </cell>
          <cell r="C464" t="str">
            <v>UN</v>
          </cell>
          <cell r="D464">
            <v>5.5328999999999997</v>
          </cell>
        </row>
        <row r="465">
          <cell r="A465" t="str">
            <v>001.09.01940</v>
          </cell>
          <cell r="B465" t="str">
            <v>Dobradiça cabeça de bola de ferro 3.5 pol,tipo reforçado</v>
          </cell>
          <cell r="C465" t="str">
            <v>UN</v>
          </cell>
          <cell r="D465">
            <v>5.8829000000000002</v>
          </cell>
        </row>
        <row r="466">
          <cell r="A466" t="str">
            <v>001.09.01960</v>
          </cell>
          <cell r="B466" t="str">
            <v>Conchas p/janelas de correr</v>
          </cell>
          <cell r="C466" t="str">
            <v>UN</v>
          </cell>
          <cell r="D466">
            <v>3.6164999999999998</v>
          </cell>
        </row>
        <row r="467">
          <cell r="A467" t="str">
            <v>001.09.01980</v>
          </cell>
          <cell r="B467" t="str">
            <v>Fixadores p/portas</v>
          </cell>
          <cell r="C467" t="str">
            <v>UN</v>
          </cell>
          <cell r="D467">
            <v>7.6128999999999998</v>
          </cell>
        </row>
        <row r="468">
          <cell r="A468" t="str">
            <v>001.09.02000</v>
          </cell>
          <cell r="B468" t="str">
            <v>Porta de alumínio tipo veneziana de abrir (01 ou 02 folhas)</v>
          </cell>
          <cell r="C468" t="str">
            <v>M2</v>
          </cell>
          <cell r="D468">
            <v>354.12560000000002</v>
          </cell>
        </row>
        <row r="469">
          <cell r="A469" t="str">
            <v>001.09.02020</v>
          </cell>
          <cell r="B469" t="str">
            <v>Porta de alumínio tipo de abrir - para vidro</v>
          </cell>
          <cell r="C469" t="str">
            <v>M2</v>
          </cell>
          <cell r="D469">
            <v>258.90640000000002</v>
          </cell>
        </row>
        <row r="470">
          <cell r="A470" t="str">
            <v>001.09.02040</v>
          </cell>
          <cell r="B470" t="str">
            <v>Porta de alumínio tipo de correr (01 ou 02 folhas) - para vidro</v>
          </cell>
          <cell r="C470" t="str">
            <v>M2</v>
          </cell>
          <cell r="D470">
            <v>278.17559999999997</v>
          </cell>
        </row>
        <row r="471">
          <cell r="A471" t="str">
            <v>001.09.02060</v>
          </cell>
          <cell r="B471" t="str">
            <v>Porta de alumínio tipo de abrir em chapa de alumínio</v>
          </cell>
          <cell r="C471" t="str">
            <v>M2</v>
          </cell>
          <cell r="D471">
            <v>278.17559999999997</v>
          </cell>
        </row>
        <row r="472">
          <cell r="A472" t="str">
            <v>001.09.02080</v>
          </cell>
          <cell r="B472" t="str">
            <v>Grades de proteção - perfil 2x1cm - anodizado na cor natural</v>
          </cell>
          <cell r="C472" t="str">
            <v>M2</v>
          </cell>
          <cell r="D472">
            <v>139.6173</v>
          </cell>
        </row>
        <row r="473">
          <cell r="A473" t="str">
            <v>001.09.02100</v>
          </cell>
          <cell r="B473" t="str">
            <v>Peitoril de alumínio h=1,00m</v>
          </cell>
          <cell r="C473" t="str">
            <v>ML</v>
          </cell>
          <cell r="D473">
            <v>84.278499999999994</v>
          </cell>
        </row>
        <row r="474">
          <cell r="A474" t="str">
            <v>001.09.02120</v>
          </cell>
          <cell r="B474" t="str">
            <v>Corrimão de alumínio h=0,85m</v>
          </cell>
          <cell r="C474" t="str">
            <v>ML</v>
          </cell>
          <cell r="D474">
            <v>54.278500000000001</v>
          </cell>
        </row>
        <row r="475">
          <cell r="A475" t="str">
            <v>001.09.02140</v>
          </cell>
          <cell r="B475" t="str">
            <v>Guarda corpo de alumínio anodizado h=1,00 m</v>
          </cell>
          <cell r="C475" t="str">
            <v>ML</v>
          </cell>
          <cell r="D475">
            <v>84.278499999999994</v>
          </cell>
        </row>
        <row r="476">
          <cell r="A476" t="str">
            <v>001.09.02160</v>
          </cell>
          <cell r="B476" t="str">
            <v>Janela de alumínio tipo basculante</v>
          </cell>
          <cell r="C476" t="str">
            <v>M2</v>
          </cell>
          <cell r="D476">
            <v>308.45949999999999</v>
          </cell>
        </row>
        <row r="477">
          <cell r="A477" t="str">
            <v>001.09.02180</v>
          </cell>
          <cell r="B477" t="str">
            <v>Janela de alumínio tipo de correr - para vidro</v>
          </cell>
          <cell r="C477" t="str">
            <v>M2</v>
          </cell>
          <cell r="D477">
            <v>243.9076</v>
          </cell>
        </row>
        <row r="478">
          <cell r="A478" t="str">
            <v>001.09.02200</v>
          </cell>
          <cell r="B478" t="str">
            <v>Janela de alumínio tipo de abrir - para vidro</v>
          </cell>
          <cell r="C478" t="str">
            <v>M2</v>
          </cell>
          <cell r="D478">
            <v>238.45949999999999</v>
          </cell>
        </row>
        <row r="479">
          <cell r="A479" t="str">
            <v>001.09.02220</v>
          </cell>
          <cell r="B479" t="str">
            <v>Janela de alumínio tipo maxi-air - para vidro</v>
          </cell>
          <cell r="C479" t="str">
            <v>M2</v>
          </cell>
          <cell r="D479">
            <v>252.45949999999999</v>
          </cell>
        </row>
        <row r="480">
          <cell r="A480" t="str">
            <v>001.09.02240</v>
          </cell>
          <cell r="B480" t="str">
            <v>Janela de alumínio tipo veneziana</v>
          </cell>
          <cell r="C480" t="str">
            <v>M2</v>
          </cell>
          <cell r="D480">
            <v>288.45949999999999</v>
          </cell>
        </row>
        <row r="481">
          <cell r="A481" t="str">
            <v>001.09.02260</v>
          </cell>
          <cell r="B481" t="str">
            <v>Janela tipo maximar em madeira p/ vidro, inclusive ferragens e ferro de alavanca</v>
          </cell>
          <cell r="C481" t="str">
            <v>M2</v>
          </cell>
          <cell r="D481">
            <v>119.56699999999999</v>
          </cell>
        </row>
        <row r="482">
          <cell r="A482" t="str">
            <v>001.09.02280</v>
          </cell>
          <cell r="B482" t="str">
            <v>Janela de abrir em madeira c/ veneziana p/ vidro, inclusive ferragens</v>
          </cell>
          <cell r="C482" t="str">
            <v>M2</v>
          </cell>
          <cell r="D482">
            <v>167.88749999999999</v>
          </cell>
        </row>
        <row r="483">
          <cell r="A483" t="str">
            <v>001.09.02300</v>
          </cell>
          <cell r="B483" t="str">
            <v>Tela metálica tipo mosquiteiro fixado em ferro cantoneira de abas iguais de 1/2""""x1/8""""</v>
          </cell>
          <cell r="C483" t="str">
            <v>M2</v>
          </cell>
          <cell r="D483">
            <v>54.989100000000001</v>
          </cell>
        </row>
        <row r="484">
          <cell r="A484" t="str">
            <v>001.09.02320</v>
          </cell>
          <cell r="B484" t="str">
            <v>Tela metálica tipo mosquiteiro fixado em ferro cantoneira de abas iguais de 1""""x3/16""""</v>
          </cell>
          <cell r="C484" t="str">
            <v>M2</v>
          </cell>
          <cell r="D484">
            <v>81.089100000000002</v>
          </cell>
        </row>
        <row r="485">
          <cell r="A485" t="str">
            <v>001.09.02325</v>
          </cell>
          <cell r="B485" t="str">
            <v>Fornecimento e Instalação de Chapa de Ferro Preta Lisa e= 3 mm Conf. Det. 26 A SEJUSP</v>
          </cell>
          <cell r="C485" t="str">
            <v>m2</v>
          </cell>
          <cell r="D485">
            <v>131.60290000000001</v>
          </cell>
        </row>
        <row r="486">
          <cell r="A486" t="str">
            <v>001.09.02327</v>
          </cell>
          <cell r="B486" t="str">
            <v>Fornecimento e Instalação de Chapa de Ferro Preta Lisa e= 8 mm Conf. Det. 26 C SEJUSP</v>
          </cell>
          <cell r="C486" t="str">
            <v>m2</v>
          </cell>
          <cell r="D486">
            <v>359.7022</v>
          </cell>
        </row>
        <row r="487">
          <cell r="A487" t="str">
            <v>001.09.02330</v>
          </cell>
          <cell r="B487" t="str">
            <v>Fornecimento e Instalação de Porta Para Cadeia ou Presídio 0.80 x 2.10 em grade 7/8"" e barra chata 1 1/2"" x 5/16"" Conf. Det. 05 SINFRA</v>
          </cell>
          <cell r="C487" t="str">
            <v>m2</v>
          </cell>
          <cell r="D487">
            <v>248.03020000000001</v>
          </cell>
        </row>
        <row r="488">
          <cell r="A488" t="str">
            <v>001.09.02335</v>
          </cell>
          <cell r="B488" t="str">
            <v>Fornecimento e Instalação de Porta Metálica C/ Passa Prato Conf. Det. 05 SEJUSP</v>
          </cell>
          <cell r="C488" t="str">
            <v>m2</v>
          </cell>
          <cell r="D488">
            <v>398.73779999999999</v>
          </cell>
        </row>
        <row r="489">
          <cell r="A489" t="str">
            <v>001.09.02336</v>
          </cell>
          <cell r="B489" t="str">
            <v>Fornecimento e Instalação de Porta Metálica S/ Passa Prato Conf. Det. 05 A SEJUSP</v>
          </cell>
          <cell r="C489" t="str">
            <v>m2</v>
          </cell>
          <cell r="D489">
            <v>320.18680000000001</v>
          </cell>
        </row>
        <row r="490">
          <cell r="A490" t="str">
            <v>001.09.02337</v>
          </cell>
          <cell r="B490" t="str">
            <v>Fornecimento e Instalação de Porta Metálica C/ Chapa Metálica Sobre Toda a Porta Conf. Det. 05 B  SEJUSP</v>
          </cell>
          <cell r="C490" t="str">
            <v>m2</v>
          </cell>
          <cell r="D490">
            <v>472.03629999999998</v>
          </cell>
        </row>
        <row r="491">
          <cell r="A491" t="str">
            <v>001.09.02338</v>
          </cell>
          <cell r="B491" t="str">
            <v>Fornecimento e Instalação de Conjunto de Grade Conf. Det. 08 SEJUSP</v>
          </cell>
          <cell r="C491" t="str">
            <v>m2</v>
          </cell>
          <cell r="D491">
            <v>135.52539999999999</v>
          </cell>
        </row>
        <row r="492">
          <cell r="A492" t="str">
            <v>001.09.02340</v>
          </cell>
          <cell r="B492" t="str">
            <v>Fornecimento e Instalação de Grade Metálica Conf. Det. 09 A SEJUSP</v>
          </cell>
          <cell r="C492" t="str">
            <v>m2</v>
          </cell>
          <cell r="D492">
            <v>217.46260000000001</v>
          </cell>
        </row>
        <row r="493">
          <cell r="A493" t="str">
            <v>001.09.02345</v>
          </cell>
          <cell r="B493" t="str">
            <v>Fornecimento e Instalação de Porta Metálica C/ Chapa Metálica Sobre Toda a Porta Conf. Det. 23  SEJUSP</v>
          </cell>
          <cell r="C493" t="str">
            <v>m2</v>
          </cell>
          <cell r="D493">
            <v>423.43400000000003</v>
          </cell>
        </row>
        <row r="494">
          <cell r="A494" t="str">
            <v>001.09.02346</v>
          </cell>
          <cell r="B494" t="str">
            <v>Fornecimento e Instalação de Porta Metálica S/ Chapa Metálica Conf. Det. 23 A  SEJUSP</v>
          </cell>
          <cell r="C494" t="str">
            <v>m2</v>
          </cell>
          <cell r="D494">
            <v>334.73</v>
          </cell>
        </row>
        <row r="495">
          <cell r="A495" t="str">
            <v>001.09.02350</v>
          </cell>
          <cell r="B495" t="str">
            <v>Fornecimento e Instalação de Visor Conf. Det. 30 SEJUSP</v>
          </cell>
          <cell r="C495" t="str">
            <v>un</v>
          </cell>
          <cell r="D495">
            <v>217.1936</v>
          </cell>
        </row>
        <row r="496">
          <cell r="A496" t="str">
            <v>001.09.02360</v>
          </cell>
          <cell r="B496" t="str">
            <v>Fornecimento e Instalação de Tranca Tipo Comum Conf. Det. 41 SEJUSP</v>
          </cell>
          <cell r="C496" t="str">
            <v>un</v>
          </cell>
          <cell r="D496">
            <v>127.92059999999999</v>
          </cell>
        </row>
        <row r="497">
          <cell r="A497" t="str">
            <v>001.09.02365</v>
          </cell>
          <cell r="B497" t="str">
            <v>Fornecimento e Instalação de Grade Metálica Conf. Det. 45 B SEJUSP</v>
          </cell>
          <cell r="C497" t="str">
            <v>m2</v>
          </cell>
          <cell r="D497">
            <v>279.6472</v>
          </cell>
        </row>
        <row r="498">
          <cell r="A498" t="str">
            <v>001.09.02370</v>
          </cell>
          <cell r="B498" t="str">
            <v>Batente de madeira 15 x 15 cm para porta e janela</v>
          </cell>
          <cell r="C498" t="str">
            <v>m</v>
          </cell>
          <cell r="D498">
            <v>19.447600000000001</v>
          </cell>
        </row>
        <row r="499">
          <cell r="A499" t="str">
            <v>001.09.02380</v>
          </cell>
          <cell r="B499" t="str">
            <v>Batente de madeira 3,5 x 14,5 cm para portas e janelas</v>
          </cell>
          <cell r="C499" t="str">
            <v>M</v>
          </cell>
          <cell r="D499">
            <v>7.8464</v>
          </cell>
        </row>
        <row r="500">
          <cell r="A500" t="str">
            <v>001.09.02400</v>
          </cell>
          <cell r="B500" t="str">
            <v>Reparo em esquadria - substituição de folhas de porta/janelas de madeira tipo almofadada</v>
          </cell>
          <cell r="C500" t="str">
            <v>M2</v>
          </cell>
          <cell r="D500">
            <v>42.723199999999999</v>
          </cell>
        </row>
        <row r="501">
          <cell r="A501" t="str">
            <v>001.09.02420</v>
          </cell>
          <cell r="B501" t="str">
            <v>Reparo em esquadria - substituição de batente de madeira</v>
          </cell>
          <cell r="C501" t="str">
            <v>M</v>
          </cell>
          <cell r="D501">
            <v>17.8034</v>
          </cell>
        </row>
        <row r="502">
          <cell r="A502" t="str">
            <v>001.09.02440</v>
          </cell>
          <cell r="B502" t="str">
            <v>Reparo em esquadria - substituição de folha de porta de madeira tipo solidor, inclusive dobradiças, -(0,60x1,80)m</v>
          </cell>
          <cell r="C502" t="str">
            <v>UN</v>
          </cell>
          <cell r="D502">
            <v>51.058700000000002</v>
          </cell>
        </row>
        <row r="503">
          <cell r="A503" t="str">
            <v>001.09.02460</v>
          </cell>
          <cell r="B503" t="str">
            <v>Reparo em esquadria - substituição de folha de porta de madeira tipo solidor, inclusive dobradiças, -(0,60x2,10)m</v>
          </cell>
          <cell r="C503" t="str">
            <v>UN</v>
          </cell>
          <cell r="D503">
            <v>54.748699999999999</v>
          </cell>
        </row>
        <row r="504">
          <cell r="A504" t="str">
            <v>001.09.02480</v>
          </cell>
          <cell r="B504" t="str">
            <v>Reparo em esquadria - substituição de folha de porta de madeira tipo solidor, inclusive dobradiças, -(0,70x2,10)m</v>
          </cell>
          <cell r="C504" t="str">
            <v>UN</v>
          </cell>
          <cell r="D504">
            <v>54.748699999999999</v>
          </cell>
        </row>
        <row r="505">
          <cell r="A505" t="str">
            <v>001.09.02500</v>
          </cell>
          <cell r="B505" t="str">
            <v>Reparo em esquadria - substituição de folha de porta de madeira tipo solidor, inclusive dobradiças, -(0,80x2,10)m</v>
          </cell>
          <cell r="C505" t="str">
            <v>UN</v>
          </cell>
          <cell r="D505">
            <v>54.748699999999999</v>
          </cell>
        </row>
        <row r="506">
          <cell r="A506" t="str">
            <v>001.09.02520</v>
          </cell>
          <cell r="B506" t="str">
            <v>Reparo em esquadria - substituição de folha de porta de madeira tipo solidor, inclusive dobradiças, -(0,90x2,10)m</v>
          </cell>
          <cell r="C506" t="str">
            <v>UN</v>
          </cell>
          <cell r="D506">
            <v>92.748699999999999</v>
          </cell>
        </row>
        <row r="507">
          <cell r="A507" t="str">
            <v>001.09.02540</v>
          </cell>
          <cell r="B507" t="str">
            <v>Reparo em esquadria - substituição de folha de madeira almofadada, inclusive dobradiças-(0,60x2,10)m</v>
          </cell>
          <cell r="C507" t="str">
            <v>UN</v>
          </cell>
          <cell r="D507">
            <v>73.748699999999999</v>
          </cell>
        </row>
        <row r="508">
          <cell r="A508" t="str">
            <v>001.09.02560</v>
          </cell>
          <cell r="B508" t="str">
            <v>Reparo em esquadria - substituição de folha de madeira almofadada, inclusive dobradiças-(0,70x2,10)m</v>
          </cell>
          <cell r="C508" t="str">
            <v>UN</v>
          </cell>
          <cell r="D508">
            <v>73.748699999999999</v>
          </cell>
        </row>
        <row r="509">
          <cell r="A509" t="str">
            <v>001.09.02580</v>
          </cell>
          <cell r="B509" t="str">
            <v>Reparo em esquadria - substituição de folha de madeira almofadada, inclusive dobradiças-(0,80x2,10)m</v>
          </cell>
          <cell r="C509" t="str">
            <v>UN</v>
          </cell>
          <cell r="D509">
            <v>73.748699999999999</v>
          </cell>
        </row>
        <row r="510">
          <cell r="A510" t="str">
            <v>001.09.02600</v>
          </cell>
          <cell r="B510" t="str">
            <v>Reparo em esquadria - substituição de folha de madeira almofadada, inclusive dobradiças-(0,90x2,10)m</v>
          </cell>
          <cell r="C510" t="str">
            <v>UN</v>
          </cell>
          <cell r="D510">
            <v>87.748699999999999</v>
          </cell>
        </row>
        <row r="511">
          <cell r="A511" t="str">
            <v>001.09.02620</v>
          </cell>
          <cell r="B511" t="str">
            <v>Reparo em esquadria - substituição de batente de peroba, inclusive guarnições -vão de (0,60x2,10)m</v>
          </cell>
          <cell r="C511" t="str">
            <v>JG</v>
          </cell>
          <cell r="D511">
            <v>97.961699999999993</v>
          </cell>
        </row>
        <row r="512">
          <cell r="A512" t="str">
            <v>001.09.02640</v>
          </cell>
          <cell r="B512" t="str">
            <v>Reparo em esquadria - substituição de batente de peroba, inclusive guarnições -vão de (0,70x2,10)m</v>
          </cell>
          <cell r="C512" t="str">
            <v>JG</v>
          </cell>
          <cell r="D512">
            <v>96.615499999999997</v>
          </cell>
        </row>
        <row r="513">
          <cell r="A513" t="str">
            <v>001.09.02660</v>
          </cell>
          <cell r="B513" t="str">
            <v>Reparo em esquadria - substituição de batente de peroba, inclusive guarnições -vão de (0,80x2,10)m</v>
          </cell>
          <cell r="C513" t="str">
            <v>JG</v>
          </cell>
          <cell r="D513">
            <v>104.94970000000001</v>
          </cell>
        </row>
        <row r="514">
          <cell r="A514" t="str">
            <v>001.09.02800</v>
          </cell>
          <cell r="B514" t="str">
            <v>Reparo em Grades e Portões - substituição de ferro CA 25 1/2""</v>
          </cell>
          <cell r="C514" t="str">
            <v>ml</v>
          </cell>
          <cell r="D514">
            <v>4.2268999999999997</v>
          </cell>
        </row>
        <row r="515">
          <cell r="A515" t="str">
            <v>001.09.02820</v>
          </cell>
          <cell r="B515" t="str">
            <v>Reparo em Grades e Portões - substituição de ferro CA 25 7/8""</v>
          </cell>
          <cell r="C515" t="str">
            <v>ml</v>
          </cell>
          <cell r="D515">
            <v>15.4109</v>
          </cell>
        </row>
        <row r="516">
          <cell r="A516" t="str">
            <v>001.09.02840</v>
          </cell>
          <cell r="B516" t="str">
            <v>Reparo em Alambrados e Portões - substituição de tubo de ferro em chapa preta diam.2"" chapa 13</v>
          </cell>
          <cell r="C516" t="str">
            <v>ml</v>
          </cell>
          <cell r="D516">
            <v>16.568999999999999</v>
          </cell>
        </row>
        <row r="517">
          <cell r="A517" t="str">
            <v>001.09.02860</v>
          </cell>
          <cell r="B517" t="str">
            <v>Reparo em Alambrados e Portões - substituição de tela de alambrado galvanizado malha 2"" fio dw12</v>
          </cell>
          <cell r="C517" t="str">
            <v>m2</v>
          </cell>
          <cell r="D517">
            <v>12.7662</v>
          </cell>
        </row>
        <row r="518">
          <cell r="A518" t="str">
            <v>001.10</v>
          </cell>
          <cell r="B518" t="str">
            <v>REVESTIMENTO</v>
          </cell>
          <cell r="D518">
            <v>338.73790000000002</v>
          </cell>
        </row>
        <row r="519">
          <cell r="A519" t="str">
            <v>001.10.00020</v>
          </cell>
          <cell r="B519" t="str">
            <v>Chapisco de aderência c/argamassa de cimento e areia traço 1:3 e= 5 mm</v>
          </cell>
          <cell r="C519" t="str">
            <v>m2</v>
          </cell>
          <cell r="D519">
            <v>2.0093999999999999</v>
          </cell>
        </row>
        <row r="520">
          <cell r="A520" t="str">
            <v>001.10.00040</v>
          </cell>
          <cell r="B520" t="str">
            <v>Chapisco de acab.c/argam.de cimento e pedrisco traço 1:4  e= 7 mm</v>
          </cell>
          <cell r="C520" t="str">
            <v>m2</v>
          </cell>
          <cell r="D520">
            <v>2.9918999999999998</v>
          </cell>
        </row>
        <row r="521">
          <cell r="A521" t="str">
            <v>001.10.00080</v>
          </cell>
          <cell r="B521" t="str">
            <v>Emboço c/argamassa mista 1:4 c/100 kg de cimento</v>
          </cell>
          <cell r="C521" t="str">
            <v>M2</v>
          </cell>
          <cell r="D521">
            <v>6.4263000000000003</v>
          </cell>
        </row>
        <row r="522">
          <cell r="A522" t="str">
            <v>001.10.00100</v>
          </cell>
          <cell r="B522" t="str">
            <v>Reboco paulista usando argamassa mista de cimento cal e areia no traço 1:2:8 com 20 mm de espessura</v>
          </cell>
          <cell r="C522" t="str">
            <v>m2</v>
          </cell>
          <cell r="D522">
            <v>8.7628000000000004</v>
          </cell>
        </row>
        <row r="523">
          <cell r="A523" t="str">
            <v>001.10.00110</v>
          </cell>
          <cell r="B523" t="str">
            <v>Reboco paulista usando argamassa mista de cimento cal e areia no traço 1:2:9 com 20 mm de espessura</v>
          </cell>
          <cell r="C523" t="str">
            <v>m2</v>
          </cell>
          <cell r="D523">
            <v>8.5763999999999996</v>
          </cell>
        </row>
        <row r="524">
          <cell r="A524" t="str">
            <v>001.10.00120</v>
          </cell>
          <cell r="B524" t="str">
            <v>Reboco c/ argamassa de cal em pasta e areia fina peneirada no traço 1:2 (espessura 0.5 cm)</v>
          </cell>
          <cell r="C524" t="str">
            <v>m2</v>
          </cell>
          <cell r="D524">
            <v>3.6825999999999999</v>
          </cell>
        </row>
        <row r="525">
          <cell r="A525" t="str">
            <v>001.10.00170</v>
          </cell>
          <cell r="B525" t="str">
            <v>Revestimento c/ argamassa de barita e = 1O mm</v>
          </cell>
          <cell r="C525" t="str">
            <v>m2</v>
          </cell>
          <cell r="D525">
            <v>42.437600000000003</v>
          </cell>
        </row>
        <row r="526">
          <cell r="A526" t="str">
            <v>001.10.00180</v>
          </cell>
          <cell r="B526" t="str">
            <v>Reboco barra lisa com argamassa de cimento e areia 1:1.5 com impermeabilizante inclusive emboço de cimento e areia 1:4</v>
          </cell>
          <cell r="C526" t="str">
            <v>M2</v>
          </cell>
          <cell r="D526">
            <v>17.7288</v>
          </cell>
        </row>
        <row r="527">
          <cell r="A527" t="str">
            <v>001.10.00200</v>
          </cell>
          <cell r="B527" t="str">
            <v>Barra lisa c/ acabamento em nata de cimento comum c/ desempenadeira de aço sobre emboço de cimento e areia 1:4</v>
          </cell>
          <cell r="C527" t="str">
            <v>m2</v>
          </cell>
          <cell r="D527">
            <v>12.224500000000001</v>
          </cell>
        </row>
        <row r="528">
          <cell r="A528" t="str">
            <v>001.10.00220</v>
          </cell>
          <cell r="B528" t="str">
            <v>Barra lisa c/ acabamento em nata de cimento comum c/ desempenadeira de aço sobre emboço de cimento e areia 1:4:8</v>
          </cell>
          <cell r="C528" t="str">
            <v>m2</v>
          </cell>
          <cell r="D528">
            <v>11.780900000000001</v>
          </cell>
        </row>
        <row r="529">
          <cell r="A529" t="str">
            <v>001.10.00240</v>
          </cell>
          <cell r="B529" t="str">
            <v>Barra lisa c/ acabamento em nata de cimento branco c/ desempenadeira de aço sobre emboço de cimento e areia 1:4</v>
          </cell>
          <cell r="C529" t="str">
            <v>m2</v>
          </cell>
          <cell r="D529">
            <v>14.252700000000001</v>
          </cell>
        </row>
        <row r="530">
          <cell r="A530" t="str">
            <v>001.10.00260</v>
          </cell>
          <cell r="B530" t="str">
            <v>Barra lisa c/ acabamento em nata de cimento comum c/ desempenadeira de aço sobre emboço de cimento e areia 1:4:8</v>
          </cell>
          <cell r="C530" t="str">
            <v>m2</v>
          </cell>
          <cell r="D530">
            <v>11.780900000000001</v>
          </cell>
        </row>
        <row r="531">
          <cell r="A531" t="str">
            <v>001.10.00280</v>
          </cell>
          <cell r="B531" t="str">
            <v>Revestimento com azulejo branco (dimensão mínima 150x150 mm, espessura mínima 4 mm) empregando argamassa pré fabricada de cimento colante (a prumo ), incl rejuntamento</v>
          </cell>
          <cell r="C531" t="str">
            <v>m2</v>
          </cell>
          <cell r="D531">
            <v>22.8066</v>
          </cell>
        </row>
        <row r="532">
          <cell r="A532" t="str">
            <v>001.10.00300</v>
          </cell>
          <cell r="B532" t="str">
            <v>Revestimento com azulejo decorado (dimensão mínima 150x150 mm, espessura mínima 4 mm) empregando argamassa pré fabricada de cimento colante (a prumo ), incl rejuntamento</v>
          </cell>
          <cell r="C532" t="str">
            <v>m2</v>
          </cell>
          <cell r="D532">
            <v>20.023599999999998</v>
          </cell>
        </row>
        <row r="533">
          <cell r="A533" t="str">
            <v>001.10.00320</v>
          </cell>
          <cell r="B533" t="str">
            <v>Revestimento Com Piso Parede (dimensão mínima 300x300 mm, espessura mínima 6 mm) Empregando Argamassa Pré Fabricada de Cimento Colante, incl Rejuntamento</v>
          </cell>
          <cell r="C533" t="str">
            <v>m2</v>
          </cell>
          <cell r="D533">
            <v>20.021599999999999</v>
          </cell>
        </row>
        <row r="534">
          <cell r="A534" t="str">
            <v>001.10.00330</v>
          </cell>
          <cell r="B534" t="str">
            <v>Fornecimento e Assentamento de Pastilha de Porcelana (dimensão mínima 100x100 mm, espessura mínima 8 mm), Assentada Com Argamassa Pré- Fabricada de Cimento Colante, Incl. Rejuntamento</v>
          </cell>
          <cell r="C534" t="str">
            <v>m2</v>
          </cell>
          <cell r="D534">
            <v>47.212600000000002</v>
          </cell>
        </row>
        <row r="535">
          <cell r="A535" t="str">
            <v>001.10.00560</v>
          </cell>
          <cell r="B535" t="str">
            <v>Revestimento c/ carpete 8 mm sobre parede</v>
          </cell>
          <cell r="C535" t="str">
            <v>M2</v>
          </cell>
          <cell r="D535">
            <v>24.814800000000002</v>
          </cell>
        </row>
        <row r="536">
          <cell r="A536" t="str">
            <v>001.10.00580</v>
          </cell>
          <cell r="B536" t="str">
            <v>Revestimento de paredes com laminado melaminico colado (formiplac texturizado)</v>
          </cell>
          <cell r="C536" t="str">
            <v>m2</v>
          </cell>
          <cell r="D536">
            <v>24.002800000000001</v>
          </cell>
        </row>
        <row r="537">
          <cell r="A537" t="str">
            <v>001.10.00660</v>
          </cell>
          <cell r="B537" t="str">
            <v>Faixas decorativas para portas e janelas, 10 cm de largura, em argamassa mista de cimento cal e areia</v>
          </cell>
          <cell r="C537" t="str">
            <v>M</v>
          </cell>
          <cell r="D537">
            <v>4.1893000000000002</v>
          </cell>
        </row>
        <row r="538">
          <cell r="A538" t="str">
            <v>001.10.00680</v>
          </cell>
          <cell r="B538" t="str">
            <v>Fornecimento e Assentamento de Faixa Cerâmica Decorada Para Cozinha e Banheiro</v>
          </cell>
          <cell r="C538" t="str">
            <v>ml</v>
          </cell>
          <cell r="D538">
            <v>13.7514</v>
          </cell>
        </row>
        <row r="539">
          <cell r="A539" t="str">
            <v>001.10.00740</v>
          </cell>
          <cell r="B539" t="str">
            <v>Correção de trincas em paredes, usando ferro de 1/4"""" e argamassa de cimento e areia 1:3</v>
          </cell>
          <cell r="C539" t="str">
            <v>M</v>
          </cell>
          <cell r="D539">
            <v>19.260400000000001</v>
          </cell>
        </row>
        <row r="540">
          <cell r="A540" t="str">
            <v>001.11</v>
          </cell>
          <cell r="B540" t="str">
            <v>PISOS RODAPÉS SOLEIRAS E PEITORIS</v>
          </cell>
          <cell r="D540">
            <v>1238.8779999999999</v>
          </cell>
        </row>
        <row r="541">
          <cell r="A541" t="str">
            <v>001.11.00010</v>
          </cell>
          <cell r="B541" t="str">
            <v>Preparo e apiloamento do local destinado a receber o piso, incl. carga e transporte manual de material de caixão de empréstimo para complementação do que faltar.</v>
          </cell>
          <cell r="C541" t="str">
            <v>m2</v>
          </cell>
          <cell r="D541">
            <v>5.9371999999999998</v>
          </cell>
        </row>
        <row r="542">
          <cell r="A542" t="str">
            <v>001.11.00040</v>
          </cell>
          <cell r="B542" t="str">
            <v>Regularização de laje ou lastro de concreto com argamassa de cimento e areia no traço 1:3, procedendo-se da seguinte maneira: umidecer abundantemente o contrapiso, aplicar nata de agua e cimento e finalmente a aplicar da argamassa de regularização.</v>
          </cell>
          <cell r="C542" t="str">
            <v>m3</v>
          </cell>
          <cell r="D542">
            <v>293.50940000000003</v>
          </cell>
        </row>
        <row r="543">
          <cell r="A543" t="str">
            <v>001.11.00050</v>
          </cell>
          <cell r="B543" t="str">
            <v>Contrapiso de concreto não estrutural Fck=13,5 Mpa, preparado com régua de alumínio e desempenadeira de madeira, perfeitamente nivelado, pronto para receber o piso, esp.= 6.00 cm</v>
          </cell>
          <cell r="C543" t="str">
            <v>m2</v>
          </cell>
          <cell r="D543">
            <v>17.108699999999999</v>
          </cell>
        </row>
        <row r="544">
          <cell r="A544" t="str">
            <v>001.11.00060</v>
          </cell>
          <cell r="B544" t="str">
            <v>Calçada em concreto Fck=13,5 Mpa no traco 1:3:6 com junta de dilatação de madeira 1.2 cm de espessura formando quadro 2.0 x 2.0 m com 6.0 cm de espessura, preparado com régua de alumínio e desempenadeira de madeira, perfeitamente nivelado.</v>
          </cell>
          <cell r="C544" t="str">
            <v>m2</v>
          </cell>
          <cell r="D544">
            <v>17.342700000000001</v>
          </cell>
        </row>
        <row r="545">
          <cell r="A545" t="str">
            <v>001.11.00080</v>
          </cell>
          <cell r="B545" t="str">
            <v>Calçada em concreto Fck=13,5 Mpa, no traço 1:3:6 com junta de dilatação seca, formando quadro de 2.00x2.00 m, com 6 cm de espessura, preparado com régua de alumínio e desempenadeira de madeira, perfeitamente nivelado.</v>
          </cell>
          <cell r="C545" t="str">
            <v>m2</v>
          </cell>
          <cell r="D545">
            <v>17.342700000000001</v>
          </cell>
        </row>
        <row r="546">
          <cell r="A546" t="str">
            <v>001.11.00100</v>
          </cell>
          <cell r="B546" t="str">
            <v>Calçada em Concreto Usinado 13,50 Mpa, Com Junta de Dilatação de Ripa de Madeira de 1.20 cm de Espessura formando Quadro 1.50 x 1.50 m, sendo a espessura de e= 5.00 cm, preparado com régua de alumínio e desempenadeira de madeira, perfeitamente nivelado.</v>
          </cell>
          <cell r="C546" t="str">
            <v>m2</v>
          </cell>
          <cell r="D546">
            <v>19.596599999999999</v>
          </cell>
        </row>
        <row r="547">
          <cell r="A547" t="str">
            <v>001.11.00180</v>
          </cell>
          <cell r="B547" t="str">
            <v>Cimentado liso queimado c/espessura de 1.5 cm c/argamassa de cimento e areia no traço 1:3, procedendo-se da seguinte maneira: umidecer abundantemente o contrapiso, aplicar nata de agua e cimento e finalmente a aplicar da argamassa de acabamento.</v>
          </cell>
          <cell r="C547" t="str">
            <v>m2</v>
          </cell>
          <cell r="D547">
            <v>7.0351999999999997</v>
          </cell>
        </row>
        <row r="548">
          <cell r="A548" t="str">
            <v>001.11.00200</v>
          </cell>
          <cell r="B548" t="str">
            <v>Cimentado liso queimado c/espessura de 2 cm usando argamassa de cimento e areia 1:3 c/ juntas plásticas de 19 mm formando quadros de 2.00 x 2.00 m,umidecer abundantemente o contrapiso, aplicar nata de agua e cimento e finalmente a aplicar a argamassa.</v>
          </cell>
          <cell r="C548" t="str">
            <v>m2</v>
          </cell>
          <cell r="D548">
            <v>8.8895999999999997</v>
          </cell>
        </row>
        <row r="549">
          <cell r="A549" t="str">
            <v>001.11.00280</v>
          </cell>
          <cell r="B549" t="str">
            <v>Cimentado liso queimado c/ po xadrez e=1.5 cm c/argamassa de cimento e areia no traço 1:3, umidecer abundantemente o contrapiso, aplicar nata de agua e cimento e finalmente a aplicar a argamassa.</v>
          </cell>
          <cell r="C549" t="str">
            <v>m2</v>
          </cell>
          <cell r="D549">
            <v>7.5872000000000002</v>
          </cell>
        </row>
        <row r="550">
          <cell r="A550" t="str">
            <v>001.11.00310</v>
          </cell>
          <cell r="B550" t="str">
            <v>Revestimento com Piso Cerâmico Esmaltado (dimensão mínima 300x300mm, espessura mínima 8 mm), PI 02, Assentado Com Argamassa Colante Uso Interno, incl. rejuntamento.</v>
          </cell>
          <cell r="C550" t="str">
            <v>m2</v>
          </cell>
          <cell r="D550">
            <v>19.539100000000001</v>
          </cell>
        </row>
        <row r="551">
          <cell r="A551" t="str">
            <v>001.11.00311</v>
          </cell>
          <cell r="B551" t="str">
            <v>Revestimento com Piso Cerâmico Esmaltado (dimensão mínima 300x300mm, espessura mínima 8 mm), PI 03, Assentado Com Argamassa Colante Uso Interno, incl. rejuntamento</v>
          </cell>
          <cell r="C551" t="str">
            <v>m2</v>
          </cell>
          <cell r="D551">
            <v>19.539100000000001</v>
          </cell>
        </row>
        <row r="552">
          <cell r="A552" t="str">
            <v>001.11.00312</v>
          </cell>
          <cell r="B552" t="str">
            <v>Revestimento com Piso Cerâmico Esmaltado (dimensão mínima 300x300mm, espessura mínima 8 mm), PI 04, Assentado Com Argamassa Colante Uso Interno, incl. rejuntamento</v>
          </cell>
          <cell r="C552" t="str">
            <v>m2</v>
          </cell>
          <cell r="D552">
            <v>19.539100000000001</v>
          </cell>
        </row>
        <row r="553">
          <cell r="A553" t="str">
            <v>001.11.00313</v>
          </cell>
          <cell r="B553" t="str">
            <v>Revestimento com Piso Cerâmico Esmaltado (dimensão mínima 300x300mm, espessura mínima 8 mm), PI 05, Assentado Com Argamassa Colante Uso Interno, incl. rejuntamento</v>
          </cell>
          <cell r="C553" t="str">
            <v>m2</v>
          </cell>
          <cell r="D553">
            <v>19.539100000000001</v>
          </cell>
        </row>
        <row r="554">
          <cell r="A554" t="str">
            <v>001.11.00321</v>
          </cell>
          <cell r="B554" t="str">
            <v>Revestimento de pisos e lajotas cerâmicas 30x30 cm assente c/argamassa de cimento e areia 1:4</v>
          </cell>
          <cell r="C554" t="str">
            <v>M2</v>
          </cell>
          <cell r="D554">
            <v>22.087399999999999</v>
          </cell>
        </row>
        <row r="555">
          <cell r="A555" t="str">
            <v>001.11.00341</v>
          </cell>
          <cell r="B555" t="str">
            <v>Assentamento de ladrilho hidráulico cor natural do cimento, assente com argamassa mista de cimento, cal e areia traço 1:4 adição 100 kg cimento</v>
          </cell>
          <cell r="C555" t="str">
            <v>m2</v>
          </cell>
          <cell r="D555">
            <v>34.876399999999997</v>
          </cell>
        </row>
        <row r="556">
          <cell r="A556" t="str">
            <v>001.11.00342</v>
          </cell>
          <cell r="B556" t="str">
            <v>Assentamento de ladrilho hidráulico cor única, assente com argamassa mista de cimento, cal e areia traço 1:4 adição 100 kg cimento</v>
          </cell>
          <cell r="C556" t="str">
            <v>m2</v>
          </cell>
          <cell r="D556">
            <v>37.0764</v>
          </cell>
        </row>
        <row r="557">
          <cell r="A557" t="str">
            <v>001.11.00343</v>
          </cell>
          <cell r="B557" t="str">
            <v>Assentamento de ladrilho hidráulico tipo Cuiabá, assente com argamassa mista de cimento, cal e areia traço 1:4 adição 100 kg cimento</v>
          </cell>
          <cell r="C557" t="str">
            <v>m2</v>
          </cell>
          <cell r="D557">
            <v>38.176400000000001</v>
          </cell>
        </row>
        <row r="558">
          <cell r="A558" t="str">
            <v>001.11.00344</v>
          </cell>
          <cell r="B558" t="str">
            <v>Assentamento de ladrilho hidráulico tipo Copacabana, assente com argamassa mista de cimento, cal e areia traço 1:4 adição 100 kg cimento</v>
          </cell>
          <cell r="C558" t="str">
            <v>m2</v>
          </cell>
          <cell r="D558">
            <v>43.676400000000001</v>
          </cell>
        </row>
        <row r="559">
          <cell r="A559" t="str">
            <v>001.11.00461</v>
          </cell>
          <cell r="B559" t="str">
            <v>Revestimento de piso em granilite fundido no local formando quadros de 2.00 m2 de área ( no máximo) com junta plastica colorida e faixa perimétrica de 30 cm na cor preta fazendo meia cana, aplicação de 2 demãos de resina acrilica</v>
          </cell>
          <cell r="C559" t="str">
            <v>m2</v>
          </cell>
          <cell r="D559">
            <v>19.559999999999999</v>
          </cell>
        </row>
        <row r="560">
          <cell r="A560" t="str">
            <v>001.11.00481</v>
          </cell>
          <cell r="B560" t="str">
            <v>Assentamento de junta plástica de dilatacao p/pisos de 19 mm</v>
          </cell>
          <cell r="C560" t="str">
            <v>ML</v>
          </cell>
          <cell r="D560">
            <v>1.6783999999999999</v>
          </cell>
        </row>
        <row r="561">
          <cell r="A561" t="str">
            <v>001.11.00581</v>
          </cell>
          <cell r="B561" t="str">
            <v>Revestimento de piso em ardosia natural 40x40cm cor preta tipo on com resinex</v>
          </cell>
          <cell r="C561" t="str">
            <v>M2</v>
          </cell>
          <cell r="D561">
            <v>26.9421</v>
          </cell>
        </row>
        <row r="562">
          <cell r="A562" t="str">
            <v>001.11.00601</v>
          </cell>
          <cell r="B562" t="str">
            <v>Revestimento de paviflex sobre lastro ou laje regularizada, assentado com cola especial de 2.00 mm de espessura</v>
          </cell>
          <cell r="C562" t="str">
            <v>M2</v>
          </cell>
          <cell r="D562">
            <v>41.598199999999999</v>
          </cell>
        </row>
        <row r="563">
          <cell r="A563" t="str">
            <v>001.11.00621</v>
          </cell>
          <cell r="B563" t="str">
            <v>Revestimento de paviflex sobre lastro ou laje regularizada, assentado com cola especial de 3.20 mm de espessura</v>
          </cell>
          <cell r="C563" t="str">
            <v>M2</v>
          </cell>
          <cell r="D563">
            <v>60.3932</v>
          </cell>
        </row>
        <row r="564">
          <cell r="A564" t="str">
            <v>001.11.00641</v>
          </cell>
          <cell r="B564" t="str">
            <v>Revestimento de paviflex sobre lastro ou laje regularizada, assentado com cola especial de 1.60 mm de espessura</v>
          </cell>
          <cell r="C564" t="str">
            <v>M2</v>
          </cell>
          <cell r="D564">
            <v>35.193199999999997</v>
          </cell>
        </row>
        <row r="565">
          <cell r="A565" t="str">
            <v>001.11.00661</v>
          </cell>
          <cell r="B565" t="str">
            <v>Carpete 8mm na cor verde musgo</v>
          </cell>
          <cell r="C565" t="str">
            <v>M2</v>
          </cell>
          <cell r="D565">
            <v>23</v>
          </cell>
        </row>
        <row r="566">
          <cell r="A566" t="str">
            <v>001.11.00681</v>
          </cell>
          <cell r="B566" t="str">
            <v>Revestimento da escada (degrau e espelho) c/ ardósia preta tipo on c/ resinex</v>
          </cell>
          <cell r="C566" t="str">
            <v>M2</v>
          </cell>
          <cell r="D566">
            <v>31.3004</v>
          </cell>
        </row>
        <row r="567">
          <cell r="A567" t="str">
            <v>001.11.00701</v>
          </cell>
          <cell r="B567" t="str">
            <v>Piso de concreto fck=15,0 mpa, armado com tela de aço ca-60 4.2 com malha 15x15 cm - esp.15 cm</v>
          </cell>
          <cell r="C567" t="str">
            <v>M2</v>
          </cell>
          <cell r="D567">
            <v>41.343299999999999</v>
          </cell>
        </row>
        <row r="568">
          <cell r="A568" t="str">
            <v>001.11.00721</v>
          </cell>
          <cell r="B568" t="str">
            <v>Assentamento de rodapé de cimentado usando argamassa de cimento e areia 1:3 com altura de 10 cm, simples</v>
          </cell>
          <cell r="C568" t="str">
            <v>ML</v>
          </cell>
          <cell r="D568">
            <v>5.5419</v>
          </cell>
        </row>
        <row r="569">
          <cell r="A569" t="str">
            <v>001.11.00741</v>
          </cell>
          <cell r="B569" t="str">
            <v>Assentamento de rodapé de cimentado usando argamassa de cimento e areia 1:3 com altura de 10 cm, de cor</v>
          </cell>
          <cell r="C569" t="str">
            <v>ML</v>
          </cell>
          <cell r="D569">
            <v>6.4703999999999997</v>
          </cell>
        </row>
        <row r="570">
          <cell r="A570" t="str">
            <v>001.11.00761</v>
          </cell>
          <cell r="B570" t="str">
            <v>Assentamento de rodapés para pisos em ceramica 30x30</v>
          </cell>
          <cell r="C570" t="str">
            <v>ML</v>
          </cell>
          <cell r="D570">
            <v>6.8998999999999997</v>
          </cell>
        </row>
        <row r="571">
          <cell r="A571" t="str">
            <v>001.11.00781</v>
          </cell>
          <cell r="B571" t="str">
            <v>Assentamento de rodapés de de madeira de 10 cm de altura</v>
          </cell>
          <cell r="C571" t="str">
            <v>ML</v>
          </cell>
          <cell r="D571">
            <v>6.9236000000000004</v>
          </cell>
        </row>
        <row r="572">
          <cell r="A572" t="str">
            <v>001.11.00821</v>
          </cell>
          <cell r="B572" t="str">
            <v>Assentamento de mármore c/10 cm de altura e 2.00 cm de espessura</v>
          </cell>
          <cell r="C572" t="str">
            <v>ML</v>
          </cell>
          <cell r="D572">
            <v>19.704000000000001</v>
          </cell>
        </row>
        <row r="573">
          <cell r="A573" t="str">
            <v>001.11.00841</v>
          </cell>
          <cell r="B573" t="str">
            <v>Assentamento de rodapé de cerâmica empregando pasta de argamassa de cimento colante</v>
          </cell>
          <cell r="C573" t="str">
            <v>ML</v>
          </cell>
          <cell r="D573">
            <v>2.1623999999999999</v>
          </cell>
        </row>
        <row r="574">
          <cell r="A574" t="str">
            <v>001.11.00861</v>
          </cell>
          <cell r="B574" t="str">
            <v>Assentamento de paviflex c/9 cm de altura assente com cola especial</v>
          </cell>
          <cell r="C574" t="str">
            <v>ML</v>
          </cell>
          <cell r="D574">
            <v>3.31</v>
          </cell>
        </row>
        <row r="575">
          <cell r="A575" t="str">
            <v>001.11.00901</v>
          </cell>
          <cell r="B575" t="str">
            <v>Assentamento de rodapé de madeira de peróba 7x1.5 cm fixados c/tacos de peróba previamente chumbados na alvenaria c/ espaçamento max. de 2.00x2.00 m</v>
          </cell>
          <cell r="C575" t="str">
            <v>ML</v>
          </cell>
          <cell r="D575">
            <v>22.187100000000001</v>
          </cell>
        </row>
        <row r="576">
          <cell r="A576" t="str">
            <v>001.11.00921</v>
          </cell>
          <cell r="B576" t="str">
            <v>Assentamento de rodapé de ardósia natural</v>
          </cell>
          <cell r="C576" t="str">
            <v>ML</v>
          </cell>
          <cell r="D576">
            <v>8.0459999999999994</v>
          </cell>
        </row>
        <row r="577">
          <cell r="A577" t="str">
            <v>001.11.00941</v>
          </cell>
          <cell r="B577" t="str">
            <v>Assentamento de rodapé de granito na cor verde ubatuba com 7 cm de espessura</v>
          </cell>
          <cell r="C577" t="str">
            <v>ML</v>
          </cell>
          <cell r="D577">
            <v>19.391999999999999</v>
          </cell>
        </row>
        <row r="578">
          <cell r="A578" t="str">
            <v>001.11.00961</v>
          </cell>
          <cell r="B578" t="str">
            <v>Assentamento de rodapé de de lajota colonial</v>
          </cell>
          <cell r="C578" t="str">
            <v>ML</v>
          </cell>
          <cell r="D578">
            <v>8.2219999999999995</v>
          </cell>
        </row>
        <row r="579">
          <cell r="A579" t="str">
            <v>001.11.00981</v>
          </cell>
          <cell r="B579" t="str">
            <v>Assentamento de soleiras externas c/ pingadeira ou ressalto penetrando 2.50 cm de c/ lado da alvenaria assentado c/ aragam. de cimento e areia no traço 1:4, de mármore branco marfim 3.00 cm</v>
          </cell>
          <cell r="C579" t="str">
            <v>ML</v>
          </cell>
          <cell r="D579">
            <v>21.239599999999999</v>
          </cell>
        </row>
        <row r="580">
          <cell r="A580" t="str">
            <v>001.11.01001</v>
          </cell>
          <cell r="B580" t="str">
            <v>Assentamento de soleiras externas c/ pingadeira ou ressalto penetrando 2.50 cm de c/ lado da alvenaria assentado c/ aragam. de cimento e areia no traço 1:4, de granilite</v>
          </cell>
          <cell r="C580" t="str">
            <v>ML</v>
          </cell>
          <cell r="D580">
            <v>6.6166</v>
          </cell>
        </row>
        <row r="581">
          <cell r="A581" t="str">
            <v>001.11.01021</v>
          </cell>
          <cell r="B581" t="str">
            <v>Assentamento de soleira interna de 0.15 m de mármore branco marfim 3.00 cmassente c/ argamassa de cimento e areia 1:4 m</v>
          </cell>
          <cell r="C581" t="str">
            <v>ML</v>
          </cell>
          <cell r="D581">
            <v>20.4453</v>
          </cell>
        </row>
        <row r="582">
          <cell r="A582" t="str">
            <v>001.11.01041</v>
          </cell>
          <cell r="B582" t="str">
            <v>Assentamento de soleira interna de 0.15 m de granilite  assente c/ argamassa de cimento e areia 1:4 m</v>
          </cell>
          <cell r="C582" t="str">
            <v>ML</v>
          </cell>
          <cell r="D582">
            <v>7.2213000000000003</v>
          </cell>
        </row>
        <row r="583">
          <cell r="A583" t="str">
            <v>001.11.01061</v>
          </cell>
          <cell r="B583" t="str">
            <v>Assentamento de soleira interna de 0.15 m de ardósia ,assente c/ argamassa de cimento e areia no traço 1:4</v>
          </cell>
          <cell r="C583" t="str">
            <v>ML</v>
          </cell>
          <cell r="D583">
            <v>11.5062</v>
          </cell>
        </row>
        <row r="584">
          <cell r="A584" t="str">
            <v>001.11.01081</v>
          </cell>
          <cell r="B584" t="str">
            <v>Assentamento de soleira de granito l=0,15m e=2cm</v>
          </cell>
          <cell r="C584" t="str">
            <v>UN</v>
          </cell>
          <cell r="D584">
            <v>23.564599999999999</v>
          </cell>
        </row>
        <row r="585">
          <cell r="A585" t="str">
            <v>001.11.01101</v>
          </cell>
          <cell r="B585" t="str">
            <v>Assentamento de soleira de granito na cor verde ubatuba l=15 cm</v>
          </cell>
          <cell r="C585" t="str">
            <v>ML</v>
          </cell>
          <cell r="D585">
            <v>40.6646</v>
          </cell>
        </row>
        <row r="586">
          <cell r="A586" t="str">
            <v>001.11.01121</v>
          </cell>
          <cell r="B586" t="str">
            <v>Assentamento de peitoril de mármore branco espessura 3.00 cm, assente com argamassa de cimento e areia traço 1:4</v>
          </cell>
          <cell r="C586" t="str">
            <v>ML</v>
          </cell>
          <cell r="D586">
            <v>17.951599999999999</v>
          </cell>
        </row>
        <row r="587">
          <cell r="A587" t="str">
            <v>001.11.01141</v>
          </cell>
          <cell r="B587" t="str">
            <v>Assentamento de peitoril de granilite espessura 2.50 cm, assente com argamassa de cimento e areia traço 1:4</v>
          </cell>
          <cell r="C587" t="str">
            <v>ML</v>
          </cell>
          <cell r="D587">
            <v>8.5606000000000009</v>
          </cell>
        </row>
        <row r="588">
          <cell r="A588" t="str">
            <v>001.11.01161</v>
          </cell>
          <cell r="B588" t="str">
            <v>Assentamento de peitoril de ardósia polida  espessura 3.00 cm, assente com argamassa de cimento e areia traço 1:4</v>
          </cell>
          <cell r="C588" t="str">
            <v>ml</v>
          </cell>
          <cell r="D588">
            <v>14.3133</v>
          </cell>
        </row>
        <row r="589">
          <cell r="A589" t="str">
            <v>001.11.01181</v>
          </cell>
          <cell r="B589" t="str">
            <v>Assentamento de peitoril interno de mármore branco espessura 2.00 cm, assentes com argamassa de cimento e areia 1:4</v>
          </cell>
          <cell r="C589" t="str">
            <v>ML</v>
          </cell>
          <cell r="D589">
            <v>18.972300000000001</v>
          </cell>
        </row>
        <row r="590">
          <cell r="A590" t="str">
            <v>001.11.01201</v>
          </cell>
          <cell r="B590" t="str">
            <v>Assentamento de peitoril interno de granilite espessura 2.50 cm, assentes com argamassa de cimento e areia 1:4</v>
          </cell>
          <cell r="C590" t="str">
            <v>ML</v>
          </cell>
          <cell r="D590">
            <v>5.8223000000000003</v>
          </cell>
        </row>
        <row r="591">
          <cell r="A591" t="str">
            <v>001.12</v>
          </cell>
          <cell r="B591" t="str">
            <v>FORROS E DIVISÓRIAS</v>
          </cell>
          <cell r="D591">
            <v>1126.8802000000001</v>
          </cell>
        </row>
        <row r="592">
          <cell r="A592" t="str">
            <v>001.12.00020</v>
          </cell>
          <cell r="B592" t="str">
            <v>Forro de tábuas de cedrinho 10.00x1.00 cm aplicados em sarrafos 10x2.5 cm espacados de 50x50 cm</v>
          </cell>
          <cell r="C592" t="str">
            <v>M2</v>
          </cell>
          <cell r="D592">
            <v>28.236599999999999</v>
          </cell>
        </row>
        <row r="593">
          <cell r="A593" t="str">
            <v>001.12.00040</v>
          </cell>
          <cell r="B593" t="str">
            <v>Forro de tábuas de cedrinho 10.00x1.00 cm aplicados em caibros de 5x6 cm espaçados de 50x50 cm</v>
          </cell>
          <cell r="C593" t="str">
            <v>M2</v>
          </cell>
          <cell r="D593">
            <v>28.808599999999998</v>
          </cell>
        </row>
        <row r="594">
          <cell r="A594" t="str">
            <v>001.12.00100</v>
          </cell>
          <cell r="B594" t="str">
            <v>Cimalha de cedrinho</v>
          </cell>
          <cell r="C594" t="str">
            <v>ML</v>
          </cell>
          <cell r="D594">
            <v>2.218</v>
          </cell>
        </row>
        <row r="595">
          <cell r="A595" t="str">
            <v>001.12.00140</v>
          </cell>
          <cell r="B595" t="str">
            <v>Forro de gesso 60x60 cm liso fixado diretamente na estrutura por meio de arame galvanizado</v>
          </cell>
          <cell r="C595" t="str">
            <v>m2</v>
          </cell>
          <cell r="D595">
            <v>17.4818</v>
          </cell>
        </row>
        <row r="596">
          <cell r="A596" t="str">
            <v>001.12.00150</v>
          </cell>
          <cell r="B596" t="str">
            <v>Forro Em Gesso Acartonado com Painel FGA  incl. assessórios</v>
          </cell>
          <cell r="C596" t="str">
            <v>m2</v>
          </cell>
          <cell r="D596">
            <v>31.422999999999998</v>
          </cell>
        </row>
        <row r="597">
          <cell r="A597" t="str">
            <v>001.12.00155</v>
          </cell>
          <cell r="B597" t="str">
            <v>Forro Em Gesso Acartonado com Painel FGE  incl. assessórios</v>
          </cell>
          <cell r="C597" t="str">
            <v>m2</v>
          </cell>
          <cell r="D597">
            <v>35.269799999999996</v>
          </cell>
        </row>
        <row r="598">
          <cell r="A598" t="str">
            <v>001.12.00160</v>
          </cell>
          <cell r="B598" t="str">
            <v>Fornecimento e Instalação de Moldura em Gesso h=7 cm</v>
          </cell>
          <cell r="C598" t="str">
            <v>m</v>
          </cell>
          <cell r="D598">
            <v>7</v>
          </cell>
        </row>
        <row r="599">
          <cell r="A599" t="str">
            <v>001.12.00180</v>
          </cell>
          <cell r="B599" t="str">
            <v>Sanca de gesso l=1,20 m</v>
          </cell>
          <cell r="C599" t="str">
            <v>ML</v>
          </cell>
          <cell r="D599">
            <v>25</v>
          </cell>
        </row>
        <row r="600">
          <cell r="A600" t="str">
            <v>001.12.00200</v>
          </cell>
          <cell r="B600" t="str">
            <v>Sanca de gesso l=0,30m</v>
          </cell>
          <cell r="C600" t="str">
            <v>ML</v>
          </cell>
          <cell r="D600">
            <v>9</v>
          </cell>
        </row>
        <row r="601">
          <cell r="A601" t="str">
            <v>001.12.00320</v>
          </cell>
          <cell r="B601" t="str">
            <v>Fornecimento e Instalação de Forro de pvc branco 200 mm, incl. estrutura para fixação em metalon galvanizado e rodaforro</v>
          </cell>
          <cell r="C601" t="str">
            <v>m2</v>
          </cell>
          <cell r="D601">
            <v>29</v>
          </cell>
        </row>
        <row r="602">
          <cell r="A602" t="str">
            <v>001.12.00360</v>
          </cell>
          <cell r="B602" t="str">
            <v>Substituição de tábuas p/forro de cedrinho</v>
          </cell>
          <cell r="C602" t="str">
            <v>M2</v>
          </cell>
          <cell r="D602">
            <v>18.1892</v>
          </cell>
        </row>
        <row r="603">
          <cell r="A603" t="str">
            <v>001.12.00380</v>
          </cell>
          <cell r="B603" t="str">
            <v>Repregamento de forro de madeira</v>
          </cell>
          <cell r="C603" t="str">
            <v>M2</v>
          </cell>
          <cell r="D603">
            <v>1.2197</v>
          </cell>
        </row>
        <row r="604">
          <cell r="A604" t="str">
            <v>001.12.00600</v>
          </cell>
          <cell r="B604" t="str">
            <v>Fornecimento e instalação de divisória de granilite para sanitários assentada com argamassa de cimento e areia 1:3</v>
          </cell>
          <cell r="C604" t="str">
            <v>m2</v>
          </cell>
          <cell r="D604">
            <v>118.503</v>
          </cell>
        </row>
        <row r="605">
          <cell r="A605" t="str">
            <v>001.12.00700</v>
          </cell>
          <cell r="B605" t="str">
            <v>Fornecimento e instalação de divisória p/ banheiro em ardosia polida natural c/ resinex</v>
          </cell>
          <cell r="C605" t="str">
            <v>m2</v>
          </cell>
          <cell r="D605">
            <v>135.2217</v>
          </cell>
        </row>
        <row r="606">
          <cell r="A606" t="str">
            <v>001.12.00800</v>
          </cell>
          <cell r="B606" t="str">
            <v>Fornecimento e instalação de divisória p/ banheiro em granito polido, assente com argamassa,  na cor cinza.</v>
          </cell>
          <cell r="C606" t="str">
            <v>m2</v>
          </cell>
          <cell r="D606">
            <v>156.3201</v>
          </cell>
        </row>
        <row r="607">
          <cell r="A607" t="str">
            <v>001.12.00900</v>
          </cell>
          <cell r="B607" t="str">
            <v>Fornecimento e instalação de divisória naval stander padrão bege com perfis de aço na cor preto , cinza ou branco</v>
          </cell>
          <cell r="C607" t="str">
            <v>m2</v>
          </cell>
          <cell r="D607">
            <v>42.414400000000001</v>
          </cell>
        </row>
        <row r="608">
          <cell r="A608" t="str">
            <v>001.12.00920</v>
          </cell>
          <cell r="B608" t="str">
            <v>Fornecimento e instalação de porta de divisória  incl.montante , fechadura e dobradiças, divisória naval stander branco, cinza ou areia jundiai  com perfis de aço na cor preto, branco e cinza</v>
          </cell>
          <cell r="C608" t="str">
            <v>cj</v>
          </cell>
          <cell r="D608">
            <v>126.08199999999999</v>
          </cell>
        </row>
        <row r="609">
          <cell r="A609" t="str">
            <v>001.12.00940</v>
          </cell>
          <cell r="B609" t="str">
            <v>Fornecimento e instalação de divisória naval stander padrão branco, cinza ou areia jundiai, perfis de aço na cor preta e bandeira em vidro</v>
          </cell>
          <cell r="C609" t="str">
            <v>m2</v>
          </cell>
          <cell r="D609">
            <v>57.104199999999999</v>
          </cell>
        </row>
        <row r="610">
          <cell r="A610" t="str">
            <v>001.12.00960</v>
          </cell>
          <cell r="B610" t="str">
            <v>Fornecimento e instalação de porta de divisória  incl.montante , fechadura e dobradiças, divisória naval stander branco, cinza ou areia jundiai  com perfis de aço na cor preto, branco e cinza</v>
          </cell>
          <cell r="C610" t="str">
            <v>cj</v>
          </cell>
          <cell r="D610">
            <v>126.08199999999999</v>
          </cell>
        </row>
        <row r="611">
          <cell r="A611" t="str">
            <v>001.12.00980</v>
          </cell>
          <cell r="B611" t="str">
            <v>Fornecimento e instalação de ferragens para porta de divisória</v>
          </cell>
          <cell r="C611" t="str">
            <v>un</v>
          </cell>
          <cell r="D611">
            <v>71.0411</v>
          </cell>
        </row>
        <row r="612">
          <cell r="A612" t="str">
            <v>001.12.01000</v>
          </cell>
          <cell r="B612" t="str">
            <v>Parede Em Gesso Acartonado Revestida nas Duas Faces com Painel FGE sendo Montante e Guia 75, incl. parafuso GN 25, Massa e Fita .</v>
          </cell>
          <cell r="C612" t="str">
            <v>m2</v>
          </cell>
          <cell r="D612">
            <v>61.265000000000001</v>
          </cell>
        </row>
        <row r="613">
          <cell r="A613" t="str">
            <v>001.13</v>
          </cell>
          <cell r="B613" t="str">
            <v>VIDROS</v>
          </cell>
          <cell r="D613">
            <v>3058.3375000000001</v>
          </cell>
        </row>
        <row r="614">
          <cell r="A614" t="str">
            <v>001.13.00020</v>
          </cell>
          <cell r="B614" t="str">
            <v>Fornecimento e Instalação de Vidro liso incolor espessura 3.00 mm</v>
          </cell>
          <cell r="C614" t="str">
            <v>m2</v>
          </cell>
          <cell r="D614">
            <v>45</v>
          </cell>
        </row>
        <row r="615">
          <cell r="A615" t="str">
            <v>001.13.00040</v>
          </cell>
          <cell r="B615" t="str">
            <v>Fornecimento e Instalação de Vidro liso incolor espessura 4.00 mm</v>
          </cell>
          <cell r="C615" t="str">
            <v>m2</v>
          </cell>
          <cell r="D615">
            <v>61</v>
          </cell>
        </row>
        <row r="616">
          <cell r="A616" t="str">
            <v>001.13.00060</v>
          </cell>
          <cell r="B616" t="str">
            <v>Fornecimento e Instalação de Vidro liso incolor espessura 5.00 mm</v>
          </cell>
          <cell r="C616" t="str">
            <v>m2</v>
          </cell>
          <cell r="D616">
            <v>76.7</v>
          </cell>
        </row>
        <row r="617">
          <cell r="A617" t="str">
            <v>001.13.00080</v>
          </cell>
          <cell r="B617" t="str">
            <v>Fornecimento e Instalação de Vidro liso incolor espessura 6.00 mm</v>
          </cell>
          <cell r="C617" t="str">
            <v>m2</v>
          </cell>
          <cell r="D617">
            <v>92.6</v>
          </cell>
        </row>
        <row r="618">
          <cell r="A618" t="str">
            <v>001.13.00081</v>
          </cell>
          <cell r="B618" t="str">
            <v>Fornecimento e Instalação de Vidro liso incolor espessura 8.00 mm</v>
          </cell>
          <cell r="C618" t="str">
            <v>m2</v>
          </cell>
          <cell r="D618">
            <v>122.8</v>
          </cell>
        </row>
        <row r="619">
          <cell r="A619" t="str">
            <v>001.13.00082</v>
          </cell>
          <cell r="B619" t="str">
            <v>Fornecimento e Instalação de Vidro liso incolor espessura 10.00 mm</v>
          </cell>
          <cell r="C619" t="str">
            <v>m2</v>
          </cell>
          <cell r="D619">
            <v>160</v>
          </cell>
        </row>
        <row r="620">
          <cell r="A620" t="str">
            <v>001.13.00100</v>
          </cell>
          <cell r="B620" t="str">
            <v>Fornecimento e Instalação de Vidro martelado espessura 3.00 mm</v>
          </cell>
          <cell r="C620" t="str">
            <v>m2</v>
          </cell>
          <cell r="D620">
            <v>45.36</v>
          </cell>
        </row>
        <row r="621">
          <cell r="A621" t="str">
            <v>001.13.00120</v>
          </cell>
          <cell r="B621" t="str">
            <v>Fornecimento e Instalação de Vidro canelado comum espessura 4.00 mm</v>
          </cell>
          <cell r="C621" t="str">
            <v>m2</v>
          </cell>
          <cell r="D621">
            <v>45.36</v>
          </cell>
        </row>
        <row r="622">
          <cell r="A622" t="str">
            <v>001.13.00140</v>
          </cell>
          <cell r="B622" t="str">
            <v>Fornecimento e Instalação de Vidro liso fumê cinza espessura 4.00 mm</v>
          </cell>
          <cell r="C622" t="str">
            <v>m2</v>
          </cell>
          <cell r="D622">
            <v>89</v>
          </cell>
        </row>
        <row r="623">
          <cell r="A623" t="str">
            <v>001.13.00160</v>
          </cell>
          <cell r="B623" t="str">
            <v>Fornecimento e Instalação de Vidro liso fumê cinza espessura 5.00 mm</v>
          </cell>
          <cell r="C623" t="str">
            <v>m2</v>
          </cell>
          <cell r="D623">
            <v>108</v>
          </cell>
        </row>
        <row r="624">
          <cell r="A624" t="str">
            <v>001.13.00170</v>
          </cell>
          <cell r="B624" t="str">
            <v>Fornecimento e Instalação de Vidro liso cinza fumê espessura 6.00 mm</v>
          </cell>
          <cell r="C624" t="str">
            <v>m2</v>
          </cell>
          <cell r="D624">
            <v>133</v>
          </cell>
        </row>
        <row r="625">
          <cell r="A625" t="str">
            <v>001.13.00175</v>
          </cell>
          <cell r="B625" t="str">
            <v>Fornecimento e Instalação de Vidro liso cinza fumê espessura 8.00 mm</v>
          </cell>
          <cell r="C625" t="str">
            <v>m2</v>
          </cell>
          <cell r="D625">
            <v>181</v>
          </cell>
        </row>
        <row r="626">
          <cell r="A626" t="str">
            <v>001.13.00180</v>
          </cell>
          <cell r="B626" t="str">
            <v>Fornecimento e Instalação de Vidro liso fumê cinza espessura 10.00 mm</v>
          </cell>
          <cell r="C626" t="str">
            <v>m2</v>
          </cell>
          <cell r="D626">
            <v>235</v>
          </cell>
        </row>
        <row r="627">
          <cell r="A627" t="str">
            <v>001.13.00300</v>
          </cell>
          <cell r="B627" t="str">
            <v>Fornecimento e Instalação de Vidro liso incolor termperado espessura 6.00 mm</v>
          </cell>
          <cell r="C627" t="str">
            <v>m2</v>
          </cell>
          <cell r="D627">
            <v>126</v>
          </cell>
        </row>
        <row r="628">
          <cell r="A628" t="str">
            <v>001.13.00320</v>
          </cell>
          <cell r="B628" t="str">
            <v>Fornecimento e Instalação de Vidro liso incolor termperado espessura 8.00 mm</v>
          </cell>
          <cell r="C628" t="str">
            <v>m2</v>
          </cell>
          <cell r="D628">
            <v>156</v>
          </cell>
        </row>
        <row r="629">
          <cell r="A629" t="str">
            <v>001.13.00340</v>
          </cell>
          <cell r="B629" t="str">
            <v>Fornecimento e Instalação de Vidro liso incolor termperado espessura 10.00 mm</v>
          </cell>
          <cell r="C629" t="str">
            <v>m2</v>
          </cell>
          <cell r="D629">
            <v>196.8</v>
          </cell>
        </row>
        <row r="630">
          <cell r="A630" t="str">
            <v>001.13.00400</v>
          </cell>
          <cell r="B630" t="str">
            <v>Fornecimento e Instalação de Vidro liso cinza fumê temperado espessura 6 mm</v>
          </cell>
          <cell r="C630" t="str">
            <v>m2</v>
          </cell>
          <cell r="D630">
            <v>166</v>
          </cell>
        </row>
        <row r="631">
          <cell r="A631" t="str">
            <v>001.13.00420</v>
          </cell>
          <cell r="B631" t="str">
            <v>Fornecimento e Instalação de Vidro liso cinza fumê temperado espessura 8 mm</v>
          </cell>
          <cell r="C631" t="str">
            <v>m2</v>
          </cell>
          <cell r="D631">
            <v>213</v>
          </cell>
        </row>
        <row r="632">
          <cell r="A632" t="str">
            <v>001.13.00440</v>
          </cell>
          <cell r="B632" t="str">
            <v>Fornecimento e Instalação de Vidro liso cinza fumê temperado espessura 10 mm</v>
          </cell>
          <cell r="C632" t="str">
            <v>m2</v>
          </cell>
          <cell r="D632">
            <v>273</v>
          </cell>
        </row>
        <row r="633">
          <cell r="A633" t="str">
            <v>001.13.00500</v>
          </cell>
          <cell r="B633" t="str">
            <v>Fornecimento e Instalação de Perfil ""U"" Cavalão</v>
          </cell>
          <cell r="C633" t="str">
            <v>ml</v>
          </cell>
          <cell r="D633">
            <v>8.6966000000000001</v>
          </cell>
        </row>
        <row r="634">
          <cell r="A634" t="str">
            <v>001.13.00520</v>
          </cell>
          <cell r="B634" t="str">
            <v>Fornecimento e Instalação de Dobradiça Inferior Para Porta de Vidro</v>
          </cell>
          <cell r="C634" t="str">
            <v>un</v>
          </cell>
          <cell r="D634">
            <v>64.464500000000001</v>
          </cell>
        </row>
        <row r="635">
          <cell r="A635" t="str">
            <v>001.13.00540</v>
          </cell>
          <cell r="B635" t="str">
            <v>Fornecimento e Instalação de Dobradiça Superior Para Porta de Vidro</v>
          </cell>
          <cell r="C635" t="str">
            <v>un</v>
          </cell>
          <cell r="D635">
            <v>64.464500000000001</v>
          </cell>
        </row>
        <row r="636">
          <cell r="A636" t="str">
            <v>001.13.00560</v>
          </cell>
          <cell r="B636" t="str">
            <v>Fornecimento e Instalação de Trinco Para Piso em Porta de Vidro</v>
          </cell>
          <cell r="C636" t="str">
            <v>un</v>
          </cell>
          <cell r="D636">
            <v>97.742900000000006</v>
          </cell>
        </row>
        <row r="637">
          <cell r="A637" t="str">
            <v>001.13.00580</v>
          </cell>
          <cell r="B637" t="str">
            <v>Fornecimento e Instalação de Fechadura e  Contra Fechadura Para Porta de Vidro</v>
          </cell>
          <cell r="C637" t="str">
            <v>cj</v>
          </cell>
          <cell r="D637">
            <v>93.464500000000001</v>
          </cell>
        </row>
        <row r="638">
          <cell r="A638" t="str">
            <v>001.13.00600</v>
          </cell>
          <cell r="B638" t="str">
            <v>Fornecimento e Instalação de Puxador de Madeira Para Porta de Vidro</v>
          </cell>
          <cell r="C638" t="str">
            <v>cj</v>
          </cell>
          <cell r="D638">
            <v>28.464500000000001</v>
          </cell>
        </row>
        <row r="639">
          <cell r="A639" t="str">
            <v>001.13.00800</v>
          </cell>
          <cell r="B639" t="str">
            <v>Fornecimento e instalação de box para banheiro em perfil de alumínio e acrílico cinza, incl.toalheiro</v>
          </cell>
          <cell r="C639" t="str">
            <v>m2</v>
          </cell>
          <cell r="D639">
            <v>87.71</v>
          </cell>
        </row>
        <row r="640">
          <cell r="A640" t="str">
            <v>001.13.00820</v>
          </cell>
          <cell r="B640" t="str">
            <v>Fornecimento e instalação de box para banheiro em perfil de alumínio com acrílico fumê,cristal ou ouro velho, incl. toalheiro</v>
          </cell>
          <cell r="C640" t="str">
            <v>m2</v>
          </cell>
          <cell r="D640">
            <v>87.71</v>
          </cell>
        </row>
        <row r="641">
          <cell r="A641" t="str">
            <v>001.14</v>
          </cell>
          <cell r="B641" t="str">
            <v>PINTURA</v>
          </cell>
          <cell r="D641">
            <v>567.70870000000002</v>
          </cell>
        </row>
        <row r="642">
          <cell r="A642" t="str">
            <v>001.14.00020</v>
          </cell>
          <cell r="B642" t="str">
            <v>Caiação em paredes e tetos à 03 demãos</v>
          </cell>
          <cell r="C642" t="str">
            <v>m2</v>
          </cell>
          <cell r="D642">
            <v>0.82950000000000002</v>
          </cell>
        </row>
        <row r="643">
          <cell r="A643" t="str">
            <v>001.14.00045</v>
          </cell>
          <cell r="B643" t="str">
            <v>Emassamento de Parede Interna ou Forro Com Massa Corrida à Base de PVA  1ª Linha com Duas Demãos</v>
          </cell>
          <cell r="C643" t="str">
            <v>m2</v>
          </cell>
          <cell r="D643">
            <v>3.2168000000000001</v>
          </cell>
        </row>
        <row r="644">
          <cell r="A644" t="str">
            <v>001.14.00047</v>
          </cell>
          <cell r="B644" t="str">
            <v>Emassamento de Parede Interna, Externa ou Forro Com Massa Corrida  Acrílica  1ª Linha com Duas Demãos</v>
          </cell>
          <cell r="C644" t="str">
            <v>m2</v>
          </cell>
          <cell r="D644">
            <v>5.8658000000000001</v>
          </cell>
        </row>
        <row r="645">
          <cell r="A645" t="str">
            <v>001.14.00050</v>
          </cell>
          <cell r="B645" t="str">
            <v>Pintura Em Látex PVA (1ª Linha Renner ou Coral) Sobre Superfície Perfeitamente Emassada, duas demãos</v>
          </cell>
          <cell r="C645" t="str">
            <v>m2</v>
          </cell>
          <cell r="D645">
            <v>3.3008000000000002</v>
          </cell>
        </row>
        <row r="646">
          <cell r="A646" t="str">
            <v>001.14.00080</v>
          </cell>
          <cell r="B646" t="str">
            <v>Pintura Em Látex PVA (1ª Linha Renner ou Coral) em superfície rebocada executada como segue: limpeza e lixamento preliminar , uma demão de selador(, duas demãos de tinta de acabamento</v>
          </cell>
          <cell r="C646" t="str">
            <v>m2</v>
          </cell>
          <cell r="D646">
            <v>5.6215000000000002</v>
          </cell>
        </row>
        <row r="647">
          <cell r="A647" t="str">
            <v>001.14.00100</v>
          </cell>
          <cell r="B647" t="str">
            <v>Pintura Látex Acrílica (1ª Linha Renner ou Coral) Sobre Superfície Perfeitamente Emassada, duas demãos</v>
          </cell>
          <cell r="C647" t="str">
            <v>m2</v>
          </cell>
          <cell r="D647">
            <v>3.4565999999999999</v>
          </cell>
        </row>
        <row r="648">
          <cell r="A648" t="str">
            <v>001.14.00120</v>
          </cell>
          <cell r="B648" t="str">
            <v>Pintura Látex Acrílico(1ª Linha Renner ou Coral) em superfície rebocada executada como segue: limpeza e lixamento preliminar, uma demão de selador acrílico e duas demãos de tinta de acabamento</v>
          </cell>
          <cell r="C648" t="str">
            <v>m2</v>
          </cell>
          <cell r="D648">
            <v>5.7773000000000003</v>
          </cell>
        </row>
        <row r="649">
          <cell r="A649" t="str">
            <v>001.14.00140</v>
          </cell>
          <cell r="B649" t="str">
            <v>Textura Acrílica (1ªLinha) em Parede Externa ou Interna, incl. Selador Acrílico</v>
          </cell>
          <cell r="C649" t="str">
            <v>m2</v>
          </cell>
          <cell r="D649">
            <v>6.7023999999999999</v>
          </cell>
        </row>
        <row r="650">
          <cell r="A650" t="str">
            <v>001.14.00180</v>
          </cell>
          <cell r="B650" t="str">
            <v>Pintura em esquadria de ferro inclusive lixamento uma demão de zarcão, correções de imperfeições e 02 demãos de tinta base de grafite</v>
          </cell>
          <cell r="C650" t="str">
            <v>M2</v>
          </cell>
          <cell r="D650">
            <v>11.231999999999999</v>
          </cell>
        </row>
        <row r="651">
          <cell r="A651" t="str">
            <v>001.14.00200</v>
          </cell>
          <cell r="B651" t="str">
            <v>Pintura em esquadria de ferro inclusive lixamento uma demão de zarcão, correções de imperfeições e 02 demãos de tinta base de esmalte</v>
          </cell>
          <cell r="C651" t="str">
            <v>M2</v>
          </cell>
          <cell r="D651">
            <v>10.92</v>
          </cell>
        </row>
        <row r="652">
          <cell r="A652" t="str">
            <v>001.14.00220</v>
          </cell>
          <cell r="B652" t="str">
            <v>Pintura em esquadria de ferro inclusive lixamento uma demão de zarcão, correções de imperfeições e 02 demãos de tinta base de alimínio</v>
          </cell>
          <cell r="C652" t="str">
            <v>M2</v>
          </cell>
          <cell r="D652">
            <v>10.92</v>
          </cell>
        </row>
        <row r="653">
          <cell r="A653" t="str">
            <v>001.14.00240</v>
          </cell>
          <cell r="B653" t="str">
            <v>Pintura em esquadria de ferro inclusive lixamento uma demão de zarcão, correções de imperfeições e 02 demãos de tinta base de óleo</v>
          </cell>
          <cell r="C653" t="str">
            <v>M2</v>
          </cell>
          <cell r="D653">
            <v>10.92</v>
          </cell>
        </row>
        <row r="654">
          <cell r="A654" t="str">
            <v>001.14.00260</v>
          </cell>
          <cell r="B654" t="str">
            <v>Pintura a esmalte em esquadrias de madeira com massa corrida</v>
          </cell>
          <cell r="C654" t="str">
            <v>M2</v>
          </cell>
          <cell r="D654">
            <v>12.138299999999999</v>
          </cell>
        </row>
        <row r="655">
          <cell r="A655" t="str">
            <v>001.14.00280</v>
          </cell>
          <cell r="B655" t="str">
            <v>Pintura a esmalte em esquadria de madeira sem massa corrida aplicada a 2 ou 3 demãos após os lixamentos preliminares</v>
          </cell>
          <cell r="C655" t="str">
            <v>M2</v>
          </cell>
          <cell r="D655">
            <v>8.1234000000000002</v>
          </cell>
        </row>
        <row r="656">
          <cell r="A656" t="str">
            <v>001.14.00300</v>
          </cell>
          <cell r="B656" t="str">
            <v>Pintura a esmalte com massa corrida em rodpés de madeira à 3 demãos aos após lixamento preliminar</v>
          </cell>
          <cell r="C656" t="str">
            <v>ML</v>
          </cell>
          <cell r="D656">
            <v>2.4647999999999999</v>
          </cell>
        </row>
        <row r="657">
          <cell r="A657" t="str">
            <v>001.14.00320</v>
          </cell>
          <cell r="B657" t="str">
            <v>Pintura à esmalte em forro de madeira à duas demãos em superfície lixada aparelhada e amassada</v>
          </cell>
          <cell r="C657" t="str">
            <v>M2</v>
          </cell>
          <cell r="D657">
            <v>11.679399999999999</v>
          </cell>
        </row>
        <row r="658">
          <cell r="A658" t="str">
            <v>001.14.00340</v>
          </cell>
          <cell r="B658" t="str">
            <v>Pintura em estrutura metálica com grafite incl. limpeza com escova de aço e duas demãos de zarcão</v>
          </cell>
          <cell r="C658" t="str">
            <v>M2</v>
          </cell>
          <cell r="D658">
            <v>5.1622000000000003</v>
          </cell>
        </row>
        <row r="659">
          <cell r="A659" t="str">
            <v>001.14.00360</v>
          </cell>
          <cell r="B659" t="str">
            <v>Pintura em estrutura metálica com alumínio incl. limpeza com escova de aço e duas demãos de zarcão</v>
          </cell>
          <cell r="C659" t="str">
            <v>M2</v>
          </cell>
          <cell r="D659">
            <v>5.1622000000000003</v>
          </cell>
        </row>
        <row r="660">
          <cell r="A660" t="str">
            <v>001.14.00380</v>
          </cell>
          <cell r="B660" t="str">
            <v>Pintura em estrutura metálica com esmalte incl. limpeza com escova de aço e duas demãos de zarcão</v>
          </cell>
          <cell r="C660" t="str">
            <v>M2</v>
          </cell>
          <cell r="D660">
            <v>5.1622000000000003</v>
          </cell>
        </row>
        <row r="661">
          <cell r="A661" t="str">
            <v>001.14.00400</v>
          </cell>
          <cell r="B661" t="str">
            <v>Pintura em cobertura metálica zincada inclusive limpeza das superfícies (interna e externa) na face interna.uma demão de tinta base (cromato de zinco) e duas demãos de tinta de acabamento de base sintética,</v>
          </cell>
          <cell r="C661" t="str">
            <v>M2</v>
          </cell>
          <cell r="D661">
            <v>6.2954999999999997</v>
          </cell>
        </row>
        <row r="662">
          <cell r="A662" t="str">
            <v>001.14.00420</v>
          </cell>
          <cell r="B662" t="str">
            <v>Pintura em cobertura metálica zincada inclusive limpeza das superfícies (interna e externa) na face externa aplicação de emulsão asfáltica a frio na espessura aproximadamente de 1.00 mm, uma demão de acabamento com tinta base de asfalto</v>
          </cell>
          <cell r="C662" t="str">
            <v>M2</v>
          </cell>
          <cell r="D662">
            <v>13.938700000000001</v>
          </cell>
        </row>
        <row r="663">
          <cell r="A663" t="str">
            <v>001.14.00500</v>
          </cell>
          <cell r="B663" t="str">
            <v>Pintura em paredes internas com esmalte incl 02 demaos de massa corrida pva</v>
          </cell>
          <cell r="C663" t="str">
            <v>m2</v>
          </cell>
          <cell r="D663">
            <v>9.0358999999999998</v>
          </cell>
        </row>
        <row r="664">
          <cell r="A664" t="str">
            <v>001.14.00520</v>
          </cell>
          <cell r="B664" t="str">
            <v>Pintura em paredes internas com esmalte e com retoque de  massa corrida</v>
          </cell>
          <cell r="C664" t="str">
            <v>m2</v>
          </cell>
          <cell r="D664">
            <v>6.5467000000000004</v>
          </cell>
        </row>
        <row r="665">
          <cell r="A665" t="str">
            <v>001.14.00540</v>
          </cell>
          <cell r="B665" t="str">
            <v>Pintura interan a óleo em paredes com massa corrida executada da seguinte forma: lixamento preliminar a seco com lixa n.1 e limpeza do pó resultante, aparelhamento com 01 demão de líquido base (impermeabilizante) aplicado a trincha ou pincel</v>
          </cell>
          <cell r="C665" t="str">
            <v>M2</v>
          </cell>
          <cell r="D665">
            <v>12.288600000000001</v>
          </cell>
        </row>
        <row r="666">
          <cell r="A666" t="str">
            <v>001.14.00560</v>
          </cell>
          <cell r="B666" t="str">
            <v>Pintura à óleo em paredes internas, duas demãos, sem massa corrida executada da seguinte forma: lixamento preliminar a seco com lixa n.1 e limpeza do pó resultante - aparelhamento 01 demão com líquidobase (impermeabilizante) - 02 ou 03 demãos</v>
          </cell>
          <cell r="C666" t="str">
            <v>M2</v>
          </cell>
          <cell r="D666">
            <v>6.5467000000000004</v>
          </cell>
        </row>
        <row r="667">
          <cell r="A667" t="str">
            <v>001.14.00580</v>
          </cell>
          <cell r="B667" t="str">
            <v>Pintura a óleo em esquadrias de madeira c/massa corrida</v>
          </cell>
          <cell r="C667" t="str">
            <v>M2</v>
          </cell>
          <cell r="D667">
            <v>10.803900000000001</v>
          </cell>
        </row>
        <row r="668">
          <cell r="A668" t="str">
            <v>001.14.00600</v>
          </cell>
          <cell r="B668" t="str">
            <v>Pintura em porta de madeira com tinta a óleo renner ou similar</v>
          </cell>
          <cell r="C668" t="str">
            <v>M2</v>
          </cell>
          <cell r="D668">
            <v>7.2595999999999998</v>
          </cell>
        </row>
        <row r="669">
          <cell r="A669" t="str">
            <v>001.14.00620</v>
          </cell>
          <cell r="B669" t="str">
            <v>Pintura à óleo em rodapés de madeira à duas demãos após lixamento preliminar com retoques de massa para vedação de juntas, orifícios e outros defeitos</v>
          </cell>
          <cell r="C669" t="str">
            <v>ML</v>
          </cell>
          <cell r="D669">
            <v>1.4247000000000001</v>
          </cell>
        </row>
        <row r="670">
          <cell r="A670" t="str">
            <v>001.14.00640</v>
          </cell>
          <cell r="B670" t="str">
            <v>Pintura externa à óleo em madeira (portões, cerca, etc) à 03 demãos s/ aparelhamento e emassamento prévio</v>
          </cell>
          <cell r="C670" t="str">
            <v>M2</v>
          </cell>
          <cell r="D670">
            <v>7.2411000000000003</v>
          </cell>
        </row>
        <row r="671">
          <cell r="A671" t="str">
            <v>001.14.00660</v>
          </cell>
          <cell r="B671" t="str">
            <v>Pintura à óleo em madeiramento aparente (galpões, passadiços e beirais) a 3 demãos sem aparelhamento e emassamento prévio</v>
          </cell>
          <cell r="C671" t="str">
            <v>M2</v>
          </cell>
          <cell r="D671">
            <v>5.1379000000000001</v>
          </cell>
        </row>
        <row r="672">
          <cell r="A672" t="str">
            <v>001.14.00680</v>
          </cell>
          <cell r="B672" t="str">
            <v>Pintura externa c/ verniz plástico a base de poliuretano (verniz de barco) aplicado à 3 demãos sobre esquadrias e peça de madeira expostas ao tempo convenientemente intercalado entre as demãos</v>
          </cell>
          <cell r="C672" t="str">
            <v>M2</v>
          </cell>
          <cell r="D672">
            <v>6.3966000000000003</v>
          </cell>
        </row>
        <row r="673">
          <cell r="A673" t="str">
            <v>001.14.00700</v>
          </cell>
          <cell r="B673" t="str">
            <v>Pintura envernizamento de alvenaria aparente inclusive a preparação da superfície em 02 demãos</v>
          </cell>
          <cell r="C673" t="str">
            <v>M2</v>
          </cell>
          <cell r="D673">
            <v>6.3194999999999997</v>
          </cell>
        </row>
        <row r="674">
          <cell r="A674" t="str">
            <v>001.14.00720</v>
          </cell>
          <cell r="B674" t="str">
            <v>Pintura com verniz acrílico sobre paredes de concreto aplicado à duas demãos</v>
          </cell>
          <cell r="C674" t="str">
            <v>M2</v>
          </cell>
          <cell r="D674">
            <v>4.5887000000000002</v>
          </cell>
        </row>
        <row r="675">
          <cell r="A675" t="str">
            <v>001.14.00740</v>
          </cell>
          <cell r="B675" t="str">
            <v>Envernizamento interno em esquadrias ou forro de madeira executador da seguinte forma:lixamento e limpeza preliminar, correção de defeitos com massa incolor seguido de lixamento, duas demãos de verniz de  aparelho e lixamento e 02 demãos de verniz</v>
          </cell>
          <cell r="C675" t="str">
            <v>m2</v>
          </cell>
          <cell r="D675">
            <v>6.9894999999999996</v>
          </cell>
        </row>
        <row r="676">
          <cell r="A676" t="str">
            <v>001.14.00780</v>
          </cell>
          <cell r="B676" t="str">
            <v>Pintura - envernizamento de rodapés de madeira lixada e aparelhada com retoque de massa para correção de juntas e orifícios, verniz e acabamento aplicado em duas demãos a pincel</v>
          </cell>
          <cell r="C676" t="str">
            <v>M2</v>
          </cell>
          <cell r="D676">
            <v>1.3159000000000001</v>
          </cell>
        </row>
        <row r="677">
          <cell r="A677" t="str">
            <v>001.14.00800</v>
          </cell>
          <cell r="B677" t="str">
            <v>Pintura - envernizamento de rodapés de madeira lixada e aparelhada com retoque de massa para correção de juntas e orifícios, verniz e acabamento aplicado em duas demãos a boneca</v>
          </cell>
          <cell r="C677" t="str">
            <v>M2</v>
          </cell>
          <cell r="D677">
            <v>1.4247000000000001</v>
          </cell>
        </row>
        <row r="678">
          <cell r="A678" t="str">
            <v>001.14.00820</v>
          </cell>
          <cell r="B678" t="str">
            <v>Enceramento de madeira à boneca (portas, lambris, painéis  divisões) recomendada apenas para madeiras nobres como imbuia, caviúna, perobinha do campo, jacarandá, etc. e executado como segue: limpeza e lixamento preliminar, obturação de orifíc</v>
          </cell>
          <cell r="C678" t="str">
            <v>M2</v>
          </cell>
          <cell r="D678">
            <v>6.3776000000000002</v>
          </cell>
        </row>
        <row r="679">
          <cell r="A679" t="str">
            <v>001.14.00840</v>
          </cell>
          <cell r="B679" t="str">
            <v>Pintura externa em madeira aparente c/ líquido imunizante aplicado à brocha, pistola ou por imersão de acordo com as especificações  do fabricante</v>
          </cell>
          <cell r="C679" t="str">
            <v>M2</v>
          </cell>
          <cell r="D679">
            <v>1.6344000000000001</v>
          </cell>
        </row>
        <row r="680">
          <cell r="A680" t="str">
            <v>001.14.00860</v>
          </cell>
          <cell r="B680" t="str">
            <v>Pintura c/nata de cimento</v>
          </cell>
          <cell r="C680" t="str">
            <v>M2</v>
          </cell>
          <cell r="D680">
            <v>2.0015999999999998</v>
          </cell>
        </row>
        <row r="681">
          <cell r="A681" t="str">
            <v>001.14.00880</v>
          </cell>
          <cell r="B681" t="str">
            <v>Pintura novacor piso</v>
          </cell>
          <cell r="C681" t="str">
            <v>M2</v>
          </cell>
          <cell r="D681">
            <v>3.8180000000000001</v>
          </cell>
        </row>
        <row r="682">
          <cell r="A682" t="str">
            <v>001.14.00885</v>
          </cell>
          <cell r="B682" t="str">
            <v>Pintura de marcação da quadra de esportes c/tinta especial (conf.especificação da cbd) inclusive preparo da superfície (larg. 5.00 cm)</v>
          </cell>
          <cell r="C682" t="str">
            <v>ml</v>
          </cell>
          <cell r="D682">
            <v>4.2458999999999998</v>
          </cell>
        </row>
        <row r="683">
          <cell r="A683" t="str">
            <v>001.14.00890</v>
          </cell>
          <cell r="B683" t="str">
            <v>Pintura de marcação do campo de futebol a cal inclusive preparação do terreno largura 10 cm (conf. especif.do dop)</v>
          </cell>
          <cell r="C683" t="str">
            <v>ml</v>
          </cell>
          <cell r="D683">
            <v>3.1234000000000002</v>
          </cell>
        </row>
        <row r="684">
          <cell r="A684" t="str">
            <v>001.14.00900</v>
          </cell>
          <cell r="B684" t="str">
            <v>Resina aplicada a duas demaos em pisos diversos</v>
          </cell>
          <cell r="C684" t="str">
            <v>M2</v>
          </cell>
          <cell r="D684">
            <v>1.9704999999999999</v>
          </cell>
        </row>
        <row r="685">
          <cell r="A685" t="str">
            <v>001.14.00920</v>
          </cell>
          <cell r="B685" t="str">
            <v>Raspagem, lixamento e aplicacao de sinteco fosco e semi-fosco</v>
          </cell>
          <cell r="C685" t="str">
            <v>M2</v>
          </cell>
          <cell r="D685">
            <v>6.0164999999999997</v>
          </cell>
        </row>
        <row r="686">
          <cell r="A686" t="str">
            <v>001.14.00940</v>
          </cell>
          <cell r="B686" t="str">
            <v>Pintura em concreto aparente com silicone aplicado a duas demãos</v>
          </cell>
          <cell r="C686" t="str">
            <v>m2</v>
          </cell>
          <cell r="D686">
            <v>5.9813000000000001</v>
          </cell>
        </row>
        <row r="687">
          <cell r="A687" t="str">
            <v>001.14.00960</v>
          </cell>
          <cell r="B687" t="str">
            <v>Pintura do nome do estado e da atividade</v>
          </cell>
          <cell r="C687" t="str">
            <v>UN</v>
          </cell>
          <cell r="D687">
            <v>188.68</v>
          </cell>
        </row>
        <row r="688">
          <cell r="A688" t="str">
            <v>001.14.00980</v>
          </cell>
          <cell r="B688" t="str">
            <v>Pintura com tinta epóxi sobre massa corrida em paredes executadas com segue: lixamento das superfícies rebocadas - cuidadosa remoção do pó preferivelmente com jato de ar- aplicação de 02 demãos de massa corrida a base de epoxi com desempenade</v>
          </cell>
          <cell r="C688" t="str">
            <v>M2</v>
          </cell>
          <cell r="D688">
            <v>35.031999999999996</v>
          </cell>
        </row>
        <row r="689">
          <cell r="A689" t="str">
            <v>001.14.01000</v>
          </cell>
          <cell r="B689" t="str">
            <v>Pintura osmocolor em peças de madeira (esquadrias, forros, etc.) incolor, aplicado a duas demãos</v>
          </cell>
          <cell r="C689" t="str">
            <v>M2</v>
          </cell>
          <cell r="D689">
            <v>4.2371999999999996</v>
          </cell>
        </row>
        <row r="690">
          <cell r="A690" t="str">
            <v>001.14.01020</v>
          </cell>
          <cell r="B690" t="str">
            <v>Pintura de conservação de parede ou teto sem retoque de massa,com látex pva à uma demão</v>
          </cell>
          <cell r="C690" t="str">
            <v>M2</v>
          </cell>
          <cell r="D690">
            <v>2.4794</v>
          </cell>
        </row>
        <row r="691">
          <cell r="A691" t="str">
            <v>001.14.01040</v>
          </cell>
          <cell r="B691" t="str">
            <v>Pintura de conservação de parede ou teto sem retoque de massa,com látex pva a duas demãos</v>
          </cell>
          <cell r="C691" t="str">
            <v>M2</v>
          </cell>
          <cell r="D691">
            <v>4.0279999999999996</v>
          </cell>
        </row>
        <row r="692">
          <cell r="A692" t="str">
            <v>001.14.01060</v>
          </cell>
          <cell r="B692" t="str">
            <v>Pintura de conservação de parede ou teto sem retoque de massa,com tinta a oleo  à uma demão</v>
          </cell>
          <cell r="C692" t="str">
            <v>M2</v>
          </cell>
          <cell r="D692">
            <v>2.6795</v>
          </cell>
        </row>
        <row r="693">
          <cell r="A693" t="str">
            <v>001.14.01080</v>
          </cell>
          <cell r="B693" t="str">
            <v>Pintura de conservação de parede ou teto sem retoque de massa,com tinta a oleo a duas demãos</v>
          </cell>
          <cell r="C693" t="str">
            <v>M2</v>
          </cell>
          <cell r="D693">
            <v>4.6542000000000003</v>
          </cell>
        </row>
        <row r="694">
          <cell r="A694" t="str">
            <v>001.14.01100</v>
          </cell>
          <cell r="B694" t="str">
            <v>Pintura de conservação de parede ou teto sem retoque de massa,com tinta látex acrilico  à uma demão</v>
          </cell>
          <cell r="C694" t="str">
            <v>M2</v>
          </cell>
          <cell r="D694">
            <v>2.5710999999999999</v>
          </cell>
        </row>
        <row r="695">
          <cell r="A695" t="str">
            <v>001.14.01120</v>
          </cell>
          <cell r="B695" t="str">
            <v>Pintura de conservação de parede ou teto sem retoque de massa,com tinta látex acrilico  a duas demãos</v>
          </cell>
          <cell r="C695" t="str">
            <v>M2</v>
          </cell>
          <cell r="D695">
            <v>4.1837999999999997</v>
          </cell>
        </row>
        <row r="696">
          <cell r="A696" t="str">
            <v>001.14.01140</v>
          </cell>
          <cell r="B696" t="str">
            <v>Pintura de conservação em parede ou teto com retoque de massa, com látex pva à duas demãos</v>
          </cell>
          <cell r="C696" t="str">
            <v>M2</v>
          </cell>
          <cell r="D696">
            <v>4.7826000000000004</v>
          </cell>
        </row>
        <row r="697">
          <cell r="A697" t="str">
            <v>001.14.01160</v>
          </cell>
          <cell r="B697" t="str">
            <v>Pintura de conservação em parede ou teto com retoque de massa, com tinta a óleo  à duas demãos</v>
          </cell>
          <cell r="C697" t="str">
            <v>M2</v>
          </cell>
          <cell r="D697">
            <v>5.1142000000000003</v>
          </cell>
        </row>
        <row r="698">
          <cell r="A698" t="str">
            <v>001.14.01180</v>
          </cell>
          <cell r="B698" t="str">
            <v>Pintura de conservação em parede ou teto com retoque de massa, com tinta latéx acrilílico  à duas demãos</v>
          </cell>
          <cell r="C698" t="str">
            <v>M2</v>
          </cell>
          <cell r="D698">
            <v>4.9383999999999997</v>
          </cell>
        </row>
        <row r="699">
          <cell r="A699" t="str">
            <v>001.14.01200</v>
          </cell>
          <cell r="B699" t="str">
            <v>Pintura de conservação em esquadria metálica com tinta a oleo à uma demão com retoque da pintura de base (zarcão ou grafite)</v>
          </cell>
          <cell r="C699" t="str">
            <v>M2</v>
          </cell>
          <cell r="D699">
            <v>3.3662999999999998</v>
          </cell>
        </row>
        <row r="700">
          <cell r="A700" t="str">
            <v>001.14.01220</v>
          </cell>
          <cell r="B700" t="str">
            <v>Pintura de conservação em esquadria metálica com tinta a oleo a duas demãos com retoque da pintura de base (zarcão ou grafite)</v>
          </cell>
          <cell r="C700" t="str">
            <v>M2</v>
          </cell>
          <cell r="D700">
            <v>5.2016</v>
          </cell>
        </row>
        <row r="701">
          <cell r="A701" t="str">
            <v>001.14.01240</v>
          </cell>
          <cell r="B701" t="str">
            <v>Pintura de conservação em esquadria metálica com tinta grafite à uma demão com retoque da pintura de base (zarcão ou grafite)</v>
          </cell>
          <cell r="C701" t="str">
            <v>M2</v>
          </cell>
          <cell r="D701">
            <v>3.5796999999999999</v>
          </cell>
        </row>
        <row r="702">
          <cell r="A702" t="str">
            <v>001.14.01260</v>
          </cell>
          <cell r="B702" t="str">
            <v>Pintura de conservação em esquadria metálica com tinta grafite a duas demãos com retoque da pintura de base (zarcão ou grafite)</v>
          </cell>
          <cell r="C702" t="str">
            <v>M2</v>
          </cell>
          <cell r="D702">
            <v>5.6112000000000002</v>
          </cell>
        </row>
        <row r="703">
          <cell r="A703" t="str">
            <v>001.14.01280</v>
          </cell>
          <cell r="B703" t="str">
            <v>Pintura de conservação em esquadria metálica com tinta esmalte à uma demão com retoque da pintura de base (zarcão ou grafite)</v>
          </cell>
          <cell r="C703" t="str">
            <v>M2</v>
          </cell>
          <cell r="D703">
            <v>3.5796999999999999</v>
          </cell>
        </row>
        <row r="704">
          <cell r="A704" t="str">
            <v>001.14.01300</v>
          </cell>
          <cell r="B704" t="str">
            <v>Pintura de conservação em esquadria metálica com tinta esmalte a duas demãos com retoque da pintura de base (zarcão ou grafite)</v>
          </cell>
          <cell r="C704" t="str">
            <v>M2</v>
          </cell>
          <cell r="D704">
            <v>5.6112000000000002</v>
          </cell>
        </row>
        <row r="705">
          <cell r="A705" t="str">
            <v>001.15</v>
          </cell>
          <cell r="B705" t="str">
            <v>SERVIÇOS COMPLEMENTARES</v>
          </cell>
          <cell r="D705">
            <v>11119.1955</v>
          </cell>
        </row>
        <row r="706">
          <cell r="A706" t="str">
            <v>001.15.00020</v>
          </cell>
          <cell r="B706" t="str">
            <v>Fornecimento de quadro negro conforme detalhe do dop de 4.00x1.20m executado na obra. após chapisco prévio será executado o emboço com argamassa 1:4:8 e reboco com argamassa 1:2 ;12 de granulação fina com superfície cuidadosamente desempenada. pintura p</v>
          </cell>
          <cell r="C706" t="str">
            <v>UN</v>
          </cell>
          <cell r="D706">
            <v>120.81959999999999</v>
          </cell>
        </row>
        <row r="707">
          <cell r="A707" t="str">
            <v>001.15.00040</v>
          </cell>
          <cell r="B707" t="str">
            <v>Fornecimento de quadro negro conforme detalhe do dop de 4.00x1.20 m executado na obra, a 80 cm do piso acabado. após chapisco prévio será executado o emboço 1:4:8 e reboco com argamassa 1:4:12 de granulação fina com a superfície cuidadosamente desempena</v>
          </cell>
          <cell r="C707" t="str">
            <v>UN</v>
          </cell>
          <cell r="D707">
            <v>113.8336</v>
          </cell>
        </row>
        <row r="708">
          <cell r="A708" t="str">
            <v>001.15.00060</v>
          </cell>
          <cell r="B708" t="str">
            <v>Recuperação de quadro negro com retoque de massa (base de óleo) lixamento e polimento com lixa de água e pintura com duas demãos de tinta verde opaca especial</v>
          </cell>
          <cell r="C708" t="str">
            <v>UN</v>
          </cell>
          <cell r="D708">
            <v>52.390799999999999</v>
          </cell>
        </row>
        <row r="709">
          <cell r="A709" t="str">
            <v>001.15.00080</v>
          </cell>
          <cell r="B709" t="str">
            <v>Fornecimento e instalação de quadro negro de madeira compensada 6 mm de espessura incl.moldura e porta giz</v>
          </cell>
          <cell r="C709" t="str">
            <v>M2</v>
          </cell>
          <cell r="D709">
            <v>38.443199999999997</v>
          </cell>
        </row>
        <row r="710">
          <cell r="A710" t="str">
            <v>001.15.00100</v>
          </cell>
          <cell r="B710" t="str">
            <v>Fornecimento e instalação de porta giz de madeira c/guarnição</v>
          </cell>
          <cell r="C710" t="str">
            <v>ML</v>
          </cell>
          <cell r="D710">
            <v>3.6655000000000002</v>
          </cell>
        </row>
        <row r="711">
          <cell r="A711" t="str">
            <v>001.15.00120</v>
          </cell>
          <cell r="B711" t="str">
            <v>Fornecimento e instalação de placa de inauguração para grupo escolar (25.00x40.00) cm</v>
          </cell>
          <cell r="C711" t="str">
            <v>UN</v>
          </cell>
          <cell r="D711">
            <v>155.1592</v>
          </cell>
        </row>
        <row r="712">
          <cell r="A712" t="str">
            <v>001.15.00140</v>
          </cell>
          <cell r="B712" t="str">
            <v>Fornecimento e instalação de placa de inauguração para cadeias públicas (36.50x47.00) cm</v>
          </cell>
          <cell r="C712" t="str">
            <v>UN</v>
          </cell>
          <cell r="D712">
            <v>205.1592</v>
          </cell>
        </row>
        <row r="713">
          <cell r="A713" t="str">
            <v>001.15.00160</v>
          </cell>
          <cell r="B713" t="str">
            <v>Fornecimento e instalação de placa de inauguração p/ escritório regional urbano da prodeagro - 25x40cm</v>
          </cell>
          <cell r="C713" t="str">
            <v>UN</v>
          </cell>
          <cell r="D713">
            <v>1355.1592000000001</v>
          </cell>
        </row>
        <row r="714">
          <cell r="A714" t="str">
            <v>001.15.00180</v>
          </cell>
          <cell r="B714" t="str">
            <v>Fornecimento e instalação de placa de inauguração em alumínio fundido 65.00x75.00cm</v>
          </cell>
          <cell r="C714" t="str">
            <v>UN</v>
          </cell>
          <cell r="D714">
            <v>403.91770000000002</v>
          </cell>
        </row>
        <row r="715">
          <cell r="A715" t="str">
            <v>001.15.00220</v>
          </cell>
          <cell r="B715" t="str">
            <v>Fornecimento e instalação de mastro p/bandeira em poste cônico inclusive pintura e pertences altura livre 5.00 m</v>
          </cell>
          <cell r="C715" t="str">
            <v>UN</v>
          </cell>
          <cell r="D715">
            <v>202.4341</v>
          </cell>
        </row>
        <row r="716">
          <cell r="A716" t="str">
            <v>001.15.00240</v>
          </cell>
          <cell r="B716" t="str">
            <v>Fornecimento e instalação de mastro p/bandeira em cano galvanizado diâmetro 3 pol inclusive pintura e pertences altura livre 5 m</v>
          </cell>
          <cell r="C716" t="str">
            <v>UN</v>
          </cell>
          <cell r="D716">
            <v>282.38</v>
          </cell>
        </row>
        <row r="717">
          <cell r="A717" t="str">
            <v>001.15.00260</v>
          </cell>
          <cell r="B717" t="str">
            <v>Fornecimento e instalação de mastro p/bandeira constituído de 3 postes de cano galvanizado diâmetro 3 pol conforme detalhe do dop</v>
          </cell>
          <cell r="C717" t="str">
            <v>CJ</v>
          </cell>
          <cell r="D717">
            <v>1608.9369999999999</v>
          </cell>
        </row>
        <row r="718">
          <cell r="A718" t="str">
            <v>001.15.00280</v>
          </cell>
          <cell r="B718" t="str">
            <v>Fornecimento e instalação de trave p/futebol de salão incluindo pintura, rede de nylon conforme detalhe dop</v>
          </cell>
          <cell r="C718" t="str">
            <v>CJ</v>
          </cell>
          <cell r="D718">
            <v>760.20069999999998</v>
          </cell>
        </row>
        <row r="719">
          <cell r="A719" t="str">
            <v>001.15.00320</v>
          </cell>
          <cell r="B719" t="str">
            <v>Fornecimento e instalação de suporte p/tabela de basquete em treliçado inclusive pilares de concreto armado (aparente), fundação, pintura (treliças) conforme det. do dop</v>
          </cell>
          <cell r="C719" t="str">
            <v>UN</v>
          </cell>
          <cell r="D719">
            <v>2282.6612</v>
          </cell>
        </row>
        <row r="720">
          <cell r="A720" t="str">
            <v>001.15.00360</v>
          </cell>
          <cell r="B720" t="str">
            <v>Fornecimento e instalação de suporte p/voley em cano galvanizado diâmetro 3 pol inclusive pintura dos mastros, catraca, rede e demais pertences ( 02 postes)</v>
          </cell>
          <cell r="C720" t="str">
            <v>CJ</v>
          </cell>
          <cell r="D720">
            <v>472.16430000000003</v>
          </cell>
        </row>
        <row r="721">
          <cell r="A721" t="str">
            <v>001.15.00720</v>
          </cell>
          <cell r="B721" t="str">
            <v>Fornecimento e instalação de bancada seca em ardósia polida  1.50 x 0.80</v>
          </cell>
          <cell r="C721" t="str">
            <v>UN</v>
          </cell>
          <cell r="D721">
            <v>180.96340000000001</v>
          </cell>
        </row>
        <row r="722">
          <cell r="A722" t="str">
            <v>001.15.00760</v>
          </cell>
          <cell r="B722" t="str">
            <v>Fornecimento e instalação de bancada seca em granito polido</v>
          </cell>
          <cell r="C722" t="str">
            <v>M2</v>
          </cell>
          <cell r="D722">
            <v>213.31739999999999</v>
          </cell>
        </row>
        <row r="723">
          <cell r="A723" t="str">
            <v>001.15.00860</v>
          </cell>
          <cell r="B723" t="str">
            <v>Fornecimento e assentamento de revestimento externo com retalhos de pedra de mao</v>
          </cell>
          <cell r="C723" t="str">
            <v>M2</v>
          </cell>
          <cell r="D723">
            <v>9.4884000000000004</v>
          </cell>
        </row>
        <row r="724">
          <cell r="A724" t="str">
            <v>001.15.00940</v>
          </cell>
          <cell r="B724" t="str">
            <v>Fornecimento e instalação de armário sob pia em fórmica</v>
          </cell>
          <cell r="C724" t="str">
            <v>M2</v>
          </cell>
          <cell r="D724">
            <v>225</v>
          </cell>
        </row>
        <row r="725">
          <cell r="A725" t="str">
            <v>001.15.00960</v>
          </cell>
          <cell r="B725" t="str">
            <v>Fornecimento e instalação de armário em madeira aparente aparelhada e tratada</v>
          </cell>
          <cell r="C725" t="str">
            <v>M2</v>
          </cell>
          <cell r="D725">
            <v>114.4671</v>
          </cell>
        </row>
        <row r="726">
          <cell r="A726" t="str">
            <v>001.15.00980</v>
          </cell>
          <cell r="B726" t="str">
            <v>Fornecimento e instalação de armário em alvenaria com prateleiras de madeira aparelhada (2,40x0,60x3,00)m</v>
          </cell>
          <cell r="C726" t="str">
            <v>UN</v>
          </cell>
          <cell r="D726">
            <v>272.2611</v>
          </cell>
        </row>
        <row r="727">
          <cell r="A727" t="str">
            <v>001.15.01000</v>
          </cell>
          <cell r="B727" t="str">
            <v>Fornecimento e instalação de balcão de madeira conf. projeto 12.20 x 0.60 x 1.00 m</v>
          </cell>
          <cell r="C727" t="str">
            <v>UN</v>
          </cell>
          <cell r="D727">
            <v>969.9</v>
          </cell>
        </row>
        <row r="728">
          <cell r="A728" t="str">
            <v>001.15.01080</v>
          </cell>
          <cell r="B728" t="str">
            <v>Fornecimento e instalação de exaustor elétrico com d=50cm 1cv</v>
          </cell>
          <cell r="C728" t="str">
            <v>UN</v>
          </cell>
          <cell r="D728">
            <v>161.9177</v>
          </cell>
        </row>
        <row r="729">
          <cell r="A729" t="str">
            <v>001.15.01140</v>
          </cell>
          <cell r="B729" t="str">
            <v>Fornecimento e instalação de mola p/ porta tipo vai-vem</v>
          </cell>
          <cell r="C729" t="str">
            <v>UN</v>
          </cell>
          <cell r="D729">
            <v>33.330399999999997</v>
          </cell>
        </row>
        <row r="730">
          <cell r="A730" t="str">
            <v>001.15.01220</v>
          </cell>
          <cell r="B730" t="str">
            <v>Fornecimento e instalação  de banca ou tampo de ardósia natural cor preta tipo on c/ resinex</v>
          </cell>
          <cell r="C730" t="str">
            <v>M2</v>
          </cell>
          <cell r="D730">
            <v>110.0046</v>
          </cell>
        </row>
        <row r="731">
          <cell r="A731" t="str">
            <v>001.15.01240</v>
          </cell>
          <cell r="B731" t="str">
            <v>Fornecimento e instalação de banca ou tampo em ardósia polida esp. 3cm</v>
          </cell>
          <cell r="C731" t="str">
            <v>M2</v>
          </cell>
          <cell r="D731">
            <v>108.27849999999999</v>
          </cell>
        </row>
        <row r="732">
          <cell r="A732" t="str">
            <v>001.15.01320</v>
          </cell>
          <cell r="B732" t="str">
            <v>Fornecimento e instalação de portão em cano galvanizado 2 pol e tela galvanizada malha 2cm</v>
          </cell>
          <cell r="C732" t="str">
            <v>M2</v>
          </cell>
          <cell r="D732">
            <v>100.3125</v>
          </cell>
        </row>
        <row r="733">
          <cell r="A733" t="str">
            <v>001.15.01400</v>
          </cell>
          <cell r="B733" t="str">
            <v>Fornecimento e instalação de bancada, tampo ou balcão em granito cinza polido, espessura 2.00 cm</v>
          </cell>
          <cell r="C733" t="str">
            <v>M2</v>
          </cell>
          <cell r="D733">
            <v>135.27850000000001</v>
          </cell>
        </row>
        <row r="734">
          <cell r="A734" t="str">
            <v>001.15.01460</v>
          </cell>
          <cell r="B734" t="str">
            <v>Fornecimento e instalação de caixa de concreto pré-moldado para ar condicionado de 10.000 btu</v>
          </cell>
          <cell r="C734" t="str">
            <v>UN</v>
          </cell>
          <cell r="D734">
            <v>54.556899999999999</v>
          </cell>
        </row>
        <row r="735">
          <cell r="A735" t="str">
            <v>001.15.01560</v>
          </cell>
          <cell r="B735" t="str">
            <v>Fornecimento e instalação de bancada em granito cinza polido l=0,60m sobre alvenaria revestida de azulejo branco, exceto cubas (quantificada e orçada na parte hidráulica)</v>
          </cell>
          <cell r="C735" t="str">
            <v>ML</v>
          </cell>
          <cell r="D735">
            <v>141.60310000000001</v>
          </cell>
        </row>
        <row r="736">
          <cell r="A736" t="str">
            <v>001.15.01600</v>
          </cell>
          <cell r="B736" t="str">
            <v>Fornecimento e instalação de balcão de atendimento em madeira l=0,40m e=0,05m apoiado sobre alvenaria aparente de tijolo cerâmico de 21 furos, inclusive passagem pelo balcão</v>
          </cell>
          <cell r="C736" t="str">
            <v>M</v>
          </cell>
          <cell r="D736">
            <v>105.3964</v>
          </cell>
        </row>
        <row r="737">
          <cell r="A737" t="str">
            <v>001.15.01620</v>
          </cell>
          <cell r="B737" t="str">
            <v>Fornecimento e instalação de corrimao em tubo galvanizado 1"""" chumbado no piso h=1,00m pintado com tinta à óleo 02 demãos</v>
          </cell>
          <cell r="C737" t="str">
            <v>M</v>
          </cell>
          <cell r="D737">
            <v>44.792099999999998</v>
          </cell>
        </row>
        <row r="738">
          <cell r="A738" t="str">
            <v>001.15.01640</v>
          </cell>
          <cell r="B738" t="str">
            <v>Fornecimento e instalação de corrimão em tubo galvanizado 2"""" chumbado no piso h=1.00 m pintado com tinta à óleo 02 demãos</v>
          </cell>
          <cell r="C738" t="str">
            <v>ML</v>
          </cell>
          <cell r="D738">
            <v>81.002099999999999</v>
          </cell>
        </row>
        <row r="739">
          <cell r="A739" t="str">
            <v>001.16</v>
          </cell>
          <cell r="B739" t="str">
            <v>URBANIZAÇÃO</v>
          </cell>
          <cell r="D739">
            <v>2553.5028000000002</v>
          </cell>
        </row>
        <row r="740">
          <cell r="A740" t="str">
            <v>001.16.00020</v>
          </cell>
          <cell r="B740" t="str">
            <v>Banco de concreto armado 5.00x0.50x0.40 m conf. det. dop</v>
          </cell>
          <cell r="C740" t="str">
            <v>UN</v>
          </cell>
          <cell r="D740">
            <v>230.9683</v>
          </cell>
        </row>
        <row r="741">
          <cell r="A741" t="str">
            <v>001.16.00040</v>
          </cell>
          <cell r="B741" t="str">
            <v>Banco de concreto armado 7.00x0.50x0.40 m conf. det. dop</v>
          </cell>
          <cell r="C741" t="str">
            <v>UN</v>
          </cell>
          <cell r="D741">
            <v>314.63170000000002</v>
          </cell>
        </row>
        <row r="742">
          <cell r="A742" t="str">
            <v>001.16.00060</v>
          </cell>
          <cell r="B742" t="str">
            <v>Banco de concreto armado 0,70x0,50x0,40 m conf. det. dop</v>
          </cell>
          <cell r="C742" t="str">
            <v>UN</v>
          </cell>
          <cell r="D742">
            <v>67.963700000000003</v>
          </cell>
        </row>
        <row r="743">
          <cell r="A743" t="str">
            <v>001.16.00080</v>
          </cell>
          <cell r="B743" t="str">
            <v>Cascalho lavado p/passeio</v>
          </cell>
          <cell r="C743" t="str">
            <v>M3</v>
          </cell>
          <cell r="D743">
            <v>48.921799999999998</v>
          </cell>
        </row>
        <row r="744">
          <cell r="A744" t="str">
            <v>001.16.00100</v>
          </cell>
          <cell r="B744" t="str">
            <v>Guias de concreto pré-moldados (concreto 300kg cimento/m3) de seção 15x30 cm (espessura 12.00 cm no topo)  o serviço inclui a abertura das valas, assentamento e rejuntamento das guias</v>
          </cell>
          <cell r="C744" t="str">
            <v>ML</v>
          </cell>
          <cell r="D744">
            <v>18.375699999999998</v>
          </cell>
        </row>
        <row r="745">
          <cell r="A745" t="str">
            <v>001.16.00120</v>
          </cell>
          <cell r="B745" t="str">
            <v>Guias curvas de concreto pré-moldados (concreto 300kg cimento/m3) de seção 15x30 cm (espessura 12.00 cm no topo)  o serviço inclui a abertura das valas, assentamento e rejuntamento das guias</v>
          </cell>
          <cell r="C745" t="str">
            <v>ML</v>
          </cell>
          <cell r="D745">
            <v>18.2623</v>
          </cell>
        </row>
        <row r="746">
          <cell r="A746" t="str">
            <v>001.16.00140</v>
          </cell>
          <cell r="B746" t="str">
            <v>Sarjeta de concreto (300kg cim/m3) fundido no local seção 40.00 x 8.00 cm, o serviço inclui a abertura de vala, assentamento e rejuntamento</v>
          </cell>
          <cell r="C746" t="str">
            <v>ML</v>
          </cell>
          <cell r="D746">
            <v>16.913399999999999</v>
          </cell>
        </row>
        <row r="747">
          <cell r="A747" t="str">
            <v>001.16.00160</v>
          </cell>
          <cell r="B747" t="str">
            <v>Fornecimento e espalhamento de terra vegetal</v>
          </cell>
          <cell r="C747" t="str">
            <v>M3</v>
          </cell>
          <cell r="D747">
            <v>70.321799999999996</v>
          </cell>
        </row>
        <row r="748">
          <cell r="A748" t="str">
            <v>001.16.00180</v>
          </cell>
          <cell r="B748" t="str">
            <v>Grama em placas com manutenção por 60 dias com irrigação diária, pulverização, adubação e substituição de mudas mortas</v>
          </cell>
          <cell r="C748" t="str">
            <v>M2</v>
          </cell>
          <cell r="D748">
            <v>3.9662000000000002</v>
          </cell>
        </row>
        <row r="749">
          <cell r="A749" t="str">
            <v>001.16.00200</v>
          </cell>
          <cell r="B749" t="str">
            <v>Grama em mudas tipo (forquilha ou estrela) com manutenção por 60 dias  com irrigação diária, pulverização, adubação e substiuição de mudas mortas</v>
          </cell>
          <cell r="C749" t="str">
            <v>M2</v>
          </cell>
          <cell r="D749">
            <v>2.2652000000000001</v>
          </cell>
        </row>
        <row r="750">
          <cell r="A750" t="str">
            <v>001.16.00220</v>
          </cell>
          <cell r="B750" t="str">
            <v>Sansão do campo a cada 10cm, com manutenção por 60 dias com irrigação diária, pulverização, adubação e substituição de mudas mortas.</v>
          </cell>
          <cell r="C750" t="str">
            <v>ML</v>
          </cell>
          <cell r="D750">
            <v>25.5746</v>
          </cell>
        </row>
        <row r="751">
          <cell r="A751" t="str">
            <v>001.16.00240</v>
          </cell>
          <cell r="B751" t="str">
            <v>Grade de proteção para árvores h = 2.00 m</v>
          </cell>
          <cell r="C751" t="str">
            <v>UN</v>
          </cell>
          <cell r="D751">
            <v>28.515999999999998</v>
          </cell>
        </row>
        <row r="752">
          <cell r="A752" t="str">
            <v>001.16.00260</v>
          </cell>
          <cell r="B752" t="str">
            <v>Árvores ( altura das mudas 2.00 m ) c/ 1.50m de altura livre, com manutenção por 60 dias com irrigação, pulverização, poda e substituição de mudas mortas</v>
          </cell>
          <cell r="C752" t="str">
            <v>UN</v>
          </cell>
          <cell r="D752">
            <v>8.9152000000000005</v>
          </cell>
        </row>
        <row r="753">
          <cell r="A753" t="str">
            <v>001.16.00280</v>
          </cell>
          <cell r="B753" t="str">
            <v>Árvores ( altura das mudas 2m ) inclusive grade de proteção com 1.50 m de altura livre, com manutenção por 60 dias com irrigação, pulverização, poda e substiuição de mudas mortas</v>
          </cell>
          <cell r="C753" t="str">
            <v>UN</v>
          </cell>
          <cell r="D753">
            <v>37.4313</v>
          </cell>
        </row>
        <row r="754">
          <cell r="A754" t="str">
            <v>001.16.00300</v>
          </cell>
          <cell r="B754" t="str">
            <v>Mudas de vegetação nativa, com altura livre mínima de 50 cm, inclusive adubo - base de npk-4-14-8, a 100 g por cova e terra preta, com manutenção por 60 dias com irrigação, pulverização, poda e substituição  de mudas mortas</v>
          </cell>
          <cell r="C754" t="str">
            <v>UN</v>
          </cell>
          <cell r="D754">
            <v>2.41</v>
          </cell>
        </row>
        <row r="755">
          <cell r="A755" t="str">
            <v>001.16.00320</v>
          </cell>
          <cell r="B755" t="str">
            <v>Oiti - grande, com manutenção por 60 dias com irrigação, pulverização, poda e substituição de mudas mortas</v>
          </cell>
          <cell r="C755" t="str">
            <v>UN</v>
          </cell>
          <cell r="D755">
            <v>26.915199999999999</v>
          </cell>
        </row>
        <row r="756">
          <cell r="A756" t="str">
            <v>001.16.00340</v>
          </cell>
          <cell r="B756" t="str">
            <v>Fênix - grande, com manutenção por 60 dias com irrigação, pulverização, poda e substituição de mudas mortas</v>
          </cell>
          <cell r="C756" t="str">
            <v>UN</v>
          </cell>
          <cell r="D756">
            <v>56.915199999999999</v>
          </cell>
        </row>
        <row r="757">
          <cell r="A757" t="str">
            <v>001.16.00360</v>
          </cell>
          <cell r="B757" t="str">
            <v>Agave - grande, com manutenção por 60 dias com irrigação, pulverização, poda e substituição de mudas mortas</v>
          </cell>
          <cell r="C757" t="str">
            <v>UN</v>
          </cell>
          <cell r="D757">
            <v>31.915199999999999</v>
          </cell>
        </row>
        <row r="758">
          <cell r="A758" t="str">
            <v>001.16.00380</v>
          </cell>
          <cell r="B758" t="str">
            <v>Dracena marginata - grande, com manutenção por 60 dias com irrigação, pulverização, poda e substituição de mudas mortas</v>
          </cell>
          <cell r="C758" t="str">
            <v>UN</v>
          </cell>
          <cell r="D758">
            <v>16.915199999999999</v>
          </cell>
        </row>
        <row r="759">
          <cell r="A759" t="str">
            <v>001.16.00400</v>
          </cell>
          <cell r="B759" t="str">
            <v>Palmeira - grande, com manutenção por 60 dias com irrigação, pulverização, poda e substituição de mudas mortas</v>
          </cell>
          <cell r="C759" t="str">
            <v>UN</v>
          </cell>
          <cell r="D759">
            <v>61.915199999999999</v>
          </cell>
        </row>
        <row r="760">
          <cell r="A760" t="str">
            <v>001.16.00420</v>
          </cell>
          <cell r="B760" t="str">
            <v>Musaendra - grande, com manutenção por 60 dias com irrigação, pulverização, poda e substituição de mudas mortas</v>
          </cell>
          <cell r="C760" t="str">
            <v>UN</v>
          </cell>
          <cell r="D760">
            <v>21.915199999999999</v>
          </cell>
        </row>
        <row r="761">
          <cell r="A761" t="str">
            <v>001.16.00440</v>
          </cell>
          <cell r="B761" t="str">
            <v>Hemigrafis - pequena, com manutenção por 60 dias com irrigação, pulverização, poda e substituição de mudas mortas</v>
          </cell>
          <cell r="C761" t="str">
            <v>UN</v>
          </cell>
          <cell r="D761">
            <v>0.8831</v>
          </cell>
        </row>
        <row r="762">
          <cell r="A762" t="str">
            <v>001.16.00460</v>
          </cell>
          <cell r="B762" t="str">
            <v>Pingo de ouro - pequena, com manutenção por 60 dias com irrigação, pulverização, poda e substituição de mudas mortas</v>
          </cell>
          <cell r="C762" t="str">
            <v>UN</v>
          </cell>
          <cell r="D762">
            <v>0.98309999999999997</v>
          </cell>
        </row>
        <row r="763">
          <cell r="A763" t="str">
            <v>001.16.00480</v>
          </cell>
          <cell r="B763" t="str">
            <v>Pingo de ouro - grande, com manutenção por 60 dias com irrigação, pulverização, poda e substituição de mudas mortas</v>
          </cell>
          <cell r="C763" t="str">
            <v>UN</v>
          </cell>
          <cell r="D763">
            <v>4.4151999999999996</v>
          </cell>
        </row>
        <row r="764">
          <cell r="A764" t="str">
            <v>001.16.00500</v>
          </cell>
          <cell r="B764" t="str">
            <v>Mini-ixoria sacola - grande, com manutenção por 60 dias com irrigação, pulverização, poda e substituição de mudas mortas</v>
          </cell>
          <cell r="C764" t="str">
            <v>UN</v>
          </cell>
          <cell r="D764">
            <v>1.3831</v>
          </cell>
        </row>
        <row r="765">
          <cell r="A765" t="str">
            <v>001.16.00520</v>
          </cell>
          <cell r="B765" t="str">
            <v>Mini-ixoria torrão - grande, com manutenção por 60 dias com irrigação, pulverização, poda e substituição de mudas mortas</v>
          </cell>
          <cell r="C765" t="str">
            <v>UN</v>
          </cell>
          <cell r="D765">
            <v>9.9152000000000005</v>
          </cell>
        </row>
        <row r="766">
          <cell r="A766" t="str">
            <v>001.16.00540</v>
          </cell>
          <cell r="B766" t="str">
            <v>Croton sacola - grande, com manutenção por 60 dias com irrigação, pulverização, poda e substituição de mudas mortas</v>
          </cell>
          <cell r="C766" t="str">
            <v>UN</v>
          </cell>
          <cell r="D766">
            <v>4.3830999999999998</v>
          </cell>
        </row>
        <row r="767">
          <cell r="A767" t="str">
            <v>001.16.00560</v>
          </cell>
          <cell r="B767" t="str">
            <v>Croton torrão - grande, com manutenção por 60 dias com irrigação, pulverização, poda e substituição de mudas mortas</v>
          </cell>
          <cell r="C767" t="str">
            <v>UN</v>
          </cell>
          <cell r="D767">
            <v>16.915199999999999</v>
          </cell>
        </row>
        <row r="768">
          <cell r="A768" t="str">
            <v>001.16.00580</v>
          </cell>
          <cell r="B768" t="str">
            <v>Eretrine - grande, com manutenção por 60 dias com irrigação, pulverização, poda e substituição de mudas mortas</v>
          </cell>
          <cell r="C768" t="str">
            <v>UN</v>
          </cell>
          <cell r="D768">
            <v>21.915199999999999</v>
          </cell>
        </row>
        <row r="769">
          <cell r="A769" t="str">
            <v>001.16.00600</v>
          </cell>
          <cell r="B769" t="str">
            <v>Areca - grande, com manutenção por 60 dias com irrigação, pulverização, poda e substituição de mudas mortas</v>
          </cell>
          <cell r="C769" t="str">
            <v>UN</v>
          </cell>
          <cell r="D769">
            <v>21.915199999999999</v>
          </cell>
        </row>
        <row r="770">
          <cell r="A770" t="str">
            <v>001.16.00620</v>
          </cell>
          <cell r="B770" t="str">
            <v>Hibisco bicolor - pequena, com manutenção por 60 dias com irrigação, pulverização, poda e substituição de mudas mortas</v>
          </cell>
          <cell r="C770" t="str">
            <v>UN</v>
          </cell>
          <cell r="D770">
            <v>5.3830999999999998</v>
          </cell>
        </row>
        <row r="771">
          <cell r="A771" t="str">
            <v>001.16.00640</v>
          </cell>
          <cell r="B771" t="str">
            <v>Brita na área interna do prédio</v>
          </cell>
          <cell r="C771" t="str">
            <v>M3</v>
          </cell>
          <cell r="D771">
            <v>45.460900000000002</v>
          </cell>
        </row>
        <row r="772">
          <cell r="A772" t="str">
            <v>001.16.00660</v>
          </cell>
          <cell r="B772" t="str">
            <v>Brita na área interna do prédio - branca - (fins decorativos)</v>
          </cell>
          <cell r="C772" t="str">
            <v>M3</v>
          </cell>
          <cell r="D772">
            <v>41.660899999999998</v>
          </cell>
        </row>
        <row r="773">
          <cell r="A773" t="str">
            <v>001.16.00680</v>
          </cell>
          <cell r="B773" t="str">
            <v>Brita na área interna do prédio - escurinha - (fins decorativos)</v>
          </cell>
          <cell r="C773" t="str">
            <v>M3</v>
          </cell>
          <cell r="D773">
            <v>41.660899999999998</v>
          </cell>
        </row>
        <row r="774">
          <cell r="A774" t="str">
            <v>001.16.00700</v>
          </cell>
          <cell r="B774" t="str">
            <v>Pavimentação c/ lajotas pré-moldadas de concreto sextavado ( bloquete). deverão observar as mesmas especificações de ítens anteriores no que se refere a assentamento e rejuntamento. espessura de 5 cm para calcadas</v>
          </cell>
          <cell r="C774" t="str">
            <v>M2</v>
          </cell>
          <cell r="D774">
            <v>22.178100000000001</v>
          </cell>
        </row>
        <row r="775">
          <cell r="A775" t="str">
            <v>001.16.00720</v>
          </cell>
          <cell r="B775" t="str">
            <v>Pavimentação c/ lajotas pré-moldadas de concreto sextavado ( bloquete). deverão observar as mesmas especificações de ítens anteriores no que se refere a assentamento e rejuntamento. espessura de 10 cm para tráfego</v>
          </cell>
          <cell r="C775" t="str">
            <v>M2</v>
          </cell>
          <cell r="D775">
            <v>36.0381</v>
          </cell>
        </row>
        <row r="776">
          <cell r="A776" t="str">
            <v>001.16.00740</v>
          </cell>
          <cell r="B776" t="str">
            <v>Fornecimento e assentamento de paralelepípedo</v>
          </cell>
          <cell r="C776" t="str">
            <v>M2</v>
          </cell>
          <cell r="D776">
            <v>29.2776</v>
          </cell>
        </row>
        <row r="777">
          <cell r="A777" t="str">
            <v>001.16.00760</v>
          </cell>
          <cell r="B777" t="str">
            <v>Execução de alambrado em tubo de ferro Galvanizado 2.1/2"" chapa 13 formando quadro de 3.00x3.00m e tela galvanizada fio 12 malha 2"" fixado com arame galvanizado n.14</v>
          </cell>
          <cell r="C777" t="str">
            <v>m2</v>
          </cell>
          <cell r="D777">
            <v>48.960099999999997</v>
          </cell>
        </row>
        <row r="778">
          <cell r="A778" t="str">
            <v>001.16.00770</v>
          </cell>
          <cell r="B778" t="str">
            <v>Alambrado c/ Tela Arame Galv. Losangular fio 12, malha 2"", altura da tela 1.50 m, fix. em pilarete de concreto pré moldado h= 2.60 m, espaçados a cada 2.50 m, com reforço arame galv. n.10, incl.mureta de alvenaria h=0.50 m chapiscada, rebocada e caiada</v>
          </cell>
          <cell r="C778" t="str">
            <v>ml</v>
          </cell>
          <cell r="D778">
            <v>68.006</v>
          </cell>
        </row>
        <row r="779">
          <cell r="A779" t="str">
            <v>001.16.00775</v>
          </cell>
          <cell r="B779" t="str">
            <v>Alambrado c/ Tela Arame Galv. Soldada 150x50 fio 12, malha 2"", altura da tela 1.50 m, fix. em pilarete de concreto pré moldado h= 3.00 m, espaçados a cada 2.50 m, com reforço arame galv. n.10, incl.mureta de alvenaria h=0.50 m chapiscada, rebocada e ca</v>
          </cell>
          <cell r="C779" t="str">
            <v>ml</v>
          </cell>
          <cell r="D779">
            <v>81.075199999999995</v>
          </cell>
        </row>
        <row r="780">
          <cell r="A780" t="str">
            <v>001.16.00776</v>
          </cell>
          <cell r="B780" t="str">
            <v>Fornecimento e Instalação de Portão em Tubo Galvanizado 2"" e Tela Galvanizada Malha 2"", incl. Ferragens</v>
          </cell>
          <cell r="C780" t="str">
            <v>m2</v>
          </cell>
          <cell r="D780">
            <v>100.3125</v>
          </cell>
        </row>
        <row r="781">
          <cell r="A781" t="str">
            <v>001.16.00777</v>
          </cell>
          <cell r="B781" t="str">
            <v>Fornecimento e Instalação de Portão em Tubo Galvanizado 2"" em Tela Galvanizada Malha 2"", incl. Ferragens dim. 0.80 x 2.10 m Conf. Det. 04 SINFRA</v>
          </cell>
          <cell r="C781" t="str">
            <v>m2</v>
          </cell>
          <cell r="D781">
            <v>120.1523</v>
          </cell>
        </row>
        <row r="782">
          <cell r="A782" t="str">
            <v>001.16.00781</v>
          </cell>
          <cell r="B782" t="str">
            <v>Fornecimento e instalação de placa de concreto de 100x100 cm com 6 cm de espessura, junta de seixos rolados com 6 cm de largura</v>
          </cell>
          <cell r="C782" t="str">
            <v>M2</v>
          </cell>
          <cell r="D782">
            <v>23.403099999999998</v>
          </cell>
        </row>
        <row r="783">
          <cell r="A783" t="str">
            <v>001.16.00801</v>
          </cell>
          <cell r="B783" t="str">
            <v>Execução de muro de fecho, conforme detalhe do dop n. 92019, com altura de 1.60 m</v>
          </cell>
          <cell r="C783" t="str">
            <v>ML</v>
          </cell>
          <cell r="D783">
            <v>108.1777</v>
          </cell>
        </row>
        <row r="784">
          <cell r="A784" t="str">
            <v>001.16.00821</v>
          </cell>
          <cell r="B784" t="str">
            <v>Execução de muro de fecho, conforme detalhe do dop n. 92019, com altura de 1.80 m</v>
          </cell>
          <cell r="C784" t="str">
            <v>ML</v>
          </cell>
          <cell r="D784">
            <v>118.5322</v>
          </cell>
        </row>
        <row r="785">
          <cell r="A785" t="str">
            <v>001.16.00841</v>
          </cell>
          <cell r="B785" t="str">
            <v>Execução de muro de fecho, conforme detalhe do dop n. 92019, com altura de 2.00 m</v>
          </cell>
          <cell r="C785" t="str">
            <v>ML</v>
          </cell>
          <cell r="D785">
            <v>128.8844</v>
          </cell>
        </row>
        <row r="786">
          <cell r="A786" t="str">
            <v>001.16.00861</v>
          </cell>
          <cell r="B786" t="str">
            <v>Execução de acréscimo de muro de fecho conforme detalhe padrão do dop arquivo n.92019</v>
          </cell>
          <cell r="C786" t="str">
            <v>M2</v>
          </cell>
          <cell r="D786">
            <v>45.194099999999999</v>
          </cell>
        </row>
        <row r="787">
          <cell r="A787" t="str">
            <v>001.16.00941</v>
          </cell>
          <cell r="B787" t="str">
            <v>Execução de conjunto de mureta em madeira c/ 2 pilares a cada 1,30m e altura livre de 1.00 m, conforme detalhe dop</v>
          </cell>
          <cell r="C787" t="str">
            <v>UN</v>
          </cell>
          <cell r="D787">
            <v>271.16579999999999</v>
          </cell>
        </row>
        <row r="788">
          <cell r="A788" t="str">
            <v>001.16.00961</v>
          </cell>
          <cell r="B788" t="str">
            <v>Demarcação de faixa com tinta acrílica especial - largura 10.00 cm</v>
          </cell>
          <cell r="C788" t="str">
            <v>ML</v>
          </cell>
          <cell r="D788">
            <v>5.4671000000000003</v>
          </cell>
        </row>
        <row r="789">
          <cell r="A789" t="str">
            <v>001.16.00981</v>
          </cell>
          <cell r="B789" t="str">
            <v>Retirada e reassentamento de meio-fio</v>
          </cell>
          <cell r="C789" t="str">
            <v>M</v>
          </cell>
          <cell r="D789">
            <v>17.875900000000001</v>
          </cell>
        </row>
        <row r="790">
          <cell r="A790" t="str">
            <v>001.17</v>
          </cell>
          <cell r="B790" t="str">
            <v>INSTALAÇÕES ELÉTRICAS, LÓGICA E TELEFONIA</v>
          </cell>
          <cell r="D790">
            <v>134827.39350000001</v>
          </cell>
        </row>
        <row r="791">
          <cell r="A791" t="str">
            <v>001.17.00020</v>
          </cell>
          <cell r="B791" t="str">
            <v>Execução de mureta em alvenaria de 1.5 vez  de tijolo assente com argamassa mista 1:4:12 cimento cal hidratada e areia inclusive fundação em concreto ciclópico no traço 1:3;6 revestimento rústico e caiação - para instalação de medidor de luz e força</v>
          </cell>
          <cell r="C791" t="str">
            <v>M2</v>
          </cell>
          <cell r="D791">
            <v>137.1054</v>
          </cell>
        </row>
        <row r="792">
          <cell r="A792" t="str">
            <v>001.17.00040</v>
          </cell>
          <cell r="B792" t="str">
            <v>Fornecimento e instalação de padrão monofásico em poste de ferro galvanizado conforme normas da cemat altura h=5.00 mts</v>
          </cell>
          <cell r="C792" t="str">
            <v>UN</v>
          </cell>
          <cell r="D792">
            <v>227.47329999999999</v>
          </cell>
        </row>
        <row r="793">
          <cell r="A793" t="str">
            <v>001.17.00060</v>
          </cell>
          <cell r="B793" t="str">
            <v>Fornecimento e instalação de padrão monofásico em poste de ferro galvanizado conforme normas da cemat altura h=7.00 mts</v>
          </cell>
          <cell r="C793" t="str">
            <v>UN</v>
          </cell>
          <cell r="D793">
            <v>266.47329999999999</v>
          </cell>
        </row>
        <row r="794">
          <cell r="A794" t="str">
            <v>001.17.00080</v>
          </cell>
          <cell r="B794" t="str">
            <v>Fornecimento e instalação de padrão bifásico em poste de ferro galvanizado</v>
          </cell>
          <cell r="C794" t="str">
            <v>UN</v>
          </cell>
          <cell r="D794">
            <v>150.7099</v>
          </cell>
        </row>
        <row r="795">
          <cell r="A795" t="str">
            <v>001.17.00100</v>
          </cell>
          <cell r="B795" t="str">
            <v>Fornecimento e instalação de padrão trifásico completo em poste de ferro galvanizado tipo t-3 com protecao de 90 a conf normas da cemat</v>
          </cell>
          <cell r="C795" t="str">
            <v>UN</v>
          </cell>
          <cell r="D795">
            <v>550.8931</v>
          </cell>
        </row>
        <row r="796">
          <cell r="A796" t="str">
            <v>001.17.00120</v>
          </cell>
          <cell r="B796" t="str">
            <v>Fornecimento e instalação de padrão trifásico completo em poste de ferro galvanizado tipo t-4 com protecao de 125 a conf. normas da cemat</v>
          </cell>
          <cell r="C796" t="str">
            <v>UN</v>
          </cell>
          <cell r="D796">
            <v>1051.8931</v>
          </cell>
        </row>
        <row r="797">
          <cell r="A797" t="str">
            <v>001.17.00140</v>
          </cell>
          <cell r="B797" t="str">
            <v>Fornecimento e instalação de padrao trifásico completo em poste de ferro galvanizado, com proteção de 100a, conforme normas da cemat</v>
          </cell>
          <cell r="C797" t="str">
            <v>CJ</v>
          </cell>
          <cell r="D797">
            <v>458.94659999999999</v>
          </cell>
        </row>
        <row r="798">
          <cell r="A798" t="str">
            <v>001.17.00160</v>
          </cell>
          <cell r="B798" t="str">
            <v>Fornecimento e instalação de caixa padronizada para instalação de medidor e baixa tensão trifásico</v>
          </cell>
          <cell r="C798" t="str">
            <v>UN</v>
          </cell>
          <cell r="D798">
            <v>210.47329999999999</v>
          </cell>
        </row>
        <row r="799">
          <cell r="A799" t="str">
            <v>001.17.00180</v>
          </cell>
          <cell r="B799" t="str">
            <v>Fornecimento e instalação de caixa padronizada para instalação de medidor e baixa tensão bifásico</v>
          </cell>
          <cell r="C799" t="str">
            <v>UN</v>
          </cell>
          <cell r="D799">
            <v>45.473300000000002</v>
          </cell>
        </row>
        <row r="800">
          <cell r="A800" t="str">
            <v>001.17.00200</v>
          </cell>
          <cell r="B800" t="str">
            <v>Fornecimento e instalação de caixa padronizada para instalação de medidor e baixa tensão monofásico</v>
          </cell>
          <cell r="C800" t="str">
            <v>UN</v>
          </cell>
          <cell r="D800">
            <v>37.3551</v>
          </cell>
        </row>
        <row r="801">
          <cell r="A801" t="str">
            <v>001.17.00220</v>
          </cell>
          <cell r="B801" t="str">
            <v>Fornecimento e instalação de roldana de plástico c/ parafuso p/ fixar em madeira de 1/2 pol.</v>
          </cell>
          <cell r="C801" t="str">
            <v>UN</v>
          </cell>
          <cell r="D801">
            <v>1.0737000000000001</v>
          </cell>
        </row>
        <row r="802">
          <cell r="A802" t="str">
            <v>001.17.00240</v>
          </cell>
          <cell r="B802" t="str">
            <v>Fornecimento e instalação de roldana de plástico c/ parafuso p/ fixar em madeira de 3/4 pol.</v>
          </cell>
          <cell r="C802" t="str">
            <v>UN</v>
          </cell>
          <cell r="D802">
            <v>1.0936999999999999</v>
          </cell>
        </row>
        <row r="803">
          <cell r="A803" t="str">
            <v>001.17.00260</v>
          </cell>
          <cell r="B803" t="str">
            <v>Fornecimento e instalação de tubo de polietileno linha popular diâm. 1/2 pol x 1,5 mm</v>
          </cell>
          <cell r="C803" t="str">
            <v>M</v>
          </cell>
          <cell r="D803">
            <v>1.8853</v>
          </cell>
        </row>
        <row r="804">
          <cell r="A804" t="str">
            <v>001.17.00280</v>
          </cell>
          <cell r="B804" t="str">
            <v>Fornecimento e instalação de tubo de polietileno linha popular diâm.  3/4 pol x 2,0 mm</v>
          </cell>
          <cell r="C804" t="str">
            <v>M</v>
          </cell>
          <cell r="D804">
            <v>2.1453000000000002</v>
          </cell>
        </row>
        <row r="805">
          <cell r="A805" t="str">
            <v>001.17.00300</v>
          </cell>
          <cell r="B805" t="str">
            <v>Fornecimento e instalação de tubo de polietileno linha popular diâm. 1 pol x 2,5 mm</v>
          </cell>
          <cell r="C805" t="str">
            <v>M</v>
          </cell>
          <cell r="D805">
            <v>2.6126999999999998</v>
          </cell>
        </row>
        <row r="806">
          <cell r="A806" t="str">
            <v>001.17.00320</v>
          </cell>
          <cell r="B806" t="str">
            <v>Fornecimento e instalação de canaleta de pvc 110x20x2.200 mm ref. 300 46 sistema """"x"""" da pial</v>
          </cell>
          <cell r="C806" t="str">
            <v>UN</v>
          </cell>
          <cell r="D806">
            <v>25.560700000000001</v>
          </cell>
        </row>
        <row r="807">
          <cell r="A807" t="str">
            <v>001.17.00340</v>
          </cell>
          <cell r="B807" t="str">
            <v>Fornecimento e instalação de eletroduto flexível  1/2"""" (20mm) corrugado de pvc</v>
          </cell>
          <cell r="C807" t="str">
            <v>M</v>
          </cell>
          <cell r="D807">
            <v>2.1753</v>
          </cell>
        </row>
        <row r="808">
          <cell r="A808" t="str">
            <v>001.17.00360</v>
          </cell>
          <cell r="B808" t="str">
            <v>Fornecimento e instalação de eletroduto flexível  3/4"""" (25mm) corrugado de pvc</v>
          </cell>
          <cell r="C808" t="str">
            <v>M</v>
          </cell>
          <cell r="D808">
            <v>2.4453</v>
          </cell>
        </row>
        <row r="809">
          <cell r="A809" t="str">
            <v>001.17.00380</v>
          </cell>
          <cell r="B809" t="str">
            <v>Fornecimento e instalação de eletroduto flexível  1"""" (32mm) corrugado de pvc</v>
          </cell>
          <cell r="C809" t="str">
            <v>M</v>
          </cell>
          <cell r="D809">
            <v>3.5226999999999999</v>
          </cell>
        </row>
        <row r="810">
          <cell r="A810" t="str">
            <v>001.17.00400</v>
          </cell>
          <cell r="B810" t="str">
            <v>Fornecimento e instalação de caixa retangular de ferro c/ furos de 1/2"""" e 3/4"""" p/ peça 4 x 2 pol</v>
          </cell>
          <cell r="C810" t="str">
            <v>UN</v>
          </cell>
          <cell r="D810">
            <v>2.0352999999999999</v>
          </cell>
        </row>
        <row r="811">
          <cell r="A811" t="str">
            <v>001.17.00420</v>
          </cell>
          <cell r="B811" t="str">
            <v>Fornecimento e instalação de caixa retangular de ferro c/ furos de 1/2"""" e 3/4"""" p/ peça 6 x 4 pol</v>
          </cell>
          <cell r="C811" t="str">
            <v>UN</v>
          </cell>
          <cell r="D811">
            <v>3.0792000000000002</v>
          </cell>
        </row>
        <row r="812">
          <cell r="A812" t="str">
            <v>001.17.00440</v>
          </cell>
          <cell r="B812" t="str">
            <v>Fornecimento e instalação de caixa quadrada de ferro f/ furos de diâm.1/2"""" e 3/4"""" ,  4"""" x 4""""</v>
          </cell>
          <cell r="C812" t="str">
            <v>UN</v>
          </cell>
          <cell r="D812">
            <v>2.6253000000000002</v>
          </cell>
        </row>
        <row r="813">
          <cell r="A813" t="str">
            <v>001.17.00460</v>
          </cell>
          <cell r="B813" t="str">
            <v>Fornecimento e instalação de caixa quadrada de ferro f/ furos de diâm.1/2"""" e 3/4""""  3"""" x 3""""</v>
          </cell>
          <cell r="C813" t="str">
            <v>UN</v>
          </cell>
          <cell r="D813">
            <v>2.5152999999999999</v>
          </cell>
        </row>
        <row r="814">
          <cell r="A814" t="str">
            <v>001.17.00480</v>
          </cell>
          <cell r="B814" t="str">
            <v>Fornecimento e instalação de caixa octogonal de ferro fundo móvel c/ furos de diâm. 1/2"""" e 3/4""""  4"""" x 4"""" x 2""""</v>
          </cell>
          <cell r="C814" t="str">
            <v>UN</v>
          </cell>
          <cell r="D814">
            <v>3.0552999999999999</v>
          </cell>
        </row>
        <row r="815">
          <cell r="A815" t="str">
            <v>001.17.00500</v>
          </cell>
          <cell r="B815" t="str">
            <v>Fornecimento e instalação de caixa octogonal de ferro fundo móvel c/ furos de diâm. 1/2"""" e 3/4""""  3"""" x 3"""" x 1 1/2""""</v>
          </cell>
          <cell r="C815" t="str">
            <v>UN</v>
          </cell>
          <cell r="D815">
            <v>2.9552999999999998</v>
          </cell>
        </row>
        <row r="816">
          <cell r="A816" t="str">
            <v>001.17.00540</v>
          </cell>
          <cell r="B816" t="str">
            <v>Fornecimento e instalação de fio de cobre seção 1.50 mm2, com isolamento para 750 v, com caract. não propagante ao fogo e auto extinguível, pirastic ou similar.</v>
          </cell>
          <cell r="C816" t="str">
            <v>ML</v>
          </cell>
          <cell r="D816">
            <v>0.53110000000000002</v>
          </cell>
        </row>
        <row r="817">
          <cell r="A817" t="str">
            <v>001.17.00560</v>
          </cell>
          <cell r="B817" t="str">
            <v>Fornecimento e instalação de fio de cobre seção 2.50 mm2, com isolamento para 750 v, com caract. não propagante ao fogo e auto extinguível, pirastic ou similar.</v>
          </cell>
          <cell r="C817" t="str">
            <v>ML</v>
          </cell>
          <cell r="D817">
            <v>0.75549999999999995</v>
          </cell>
        </row>
        <row r="818">
          <cell r="A818" t="str">
            <v>001.17.00580</v>
          </cell>
          <cell r="B818" t="str">
            <v>Fornecimento e instalação de fio de cobre seção 4.00 mm2, com isolamento para 750 v, com caract. não propagante ao fogo e auto extinguível, pirastic ou similar.</v>
          </cell>
          <cell r="C818" t="str">
            <v>ML</v>
          </cell>
          <cell r="D818">
            <v>1.2657</v>
          </cell>
        </row>
        <row r="819">
          <cell r="A819" t="str">
            <v>001.17.00600</v>
          </cell>
          <cell r="B819" t="str">
            <v>Fornecimento e instalação de fio de cobre seção 6.00 mm2, com isolamento para 750 v, com caract. não propagante ao fogo e auto extinguível, pirastic ou similar.</v>
          </cell>
          <cell r="C819" t="str">
            <v>ML</v>
          </cell>
          <cell r="D819">
            <v>1.8171999999999999</v>
          </cell>
        </row>
        <row r="820">
          <cell r="A820" t="str">
            <v>001.17.00620</v>
          </cell>
          <cell r="B820" t="str">
            <v>Fornecimento e instalação de fio de cobre seção 10.00 mm2, com isolamento para 750 v, com caract. não propagante ao fogo e auto extinguível, pirastic ou similar.</v>
          </cell>
          <cell r="C820" t="str">
            <v>ML</v>
          </cell>
          <cell r="D820">
            <v>2.8902999999999999</v>
          </cell>
        </row>
        <row r="821">
          <cell r="A821" t="str">
            <v>001.17.00640</v>
          </cell>
          <cell r="B821" t="str">
            <v>Fornecimento e instalação de cabo de cobre seção 2.50 mm2, com isolamento para 750 v, com caract. não propagante ao fogo e auto extinguível, pirastic flex ou similar.</v>
          </cell>
          <cell r="C821" t="str">
            <v>ML</v>
          </cell>
          <cell r="D821">
            <v>0.77590000000000003</v>
          </cell>
        </row>
        <row r="822">
          <cell r="A822" t="str">
            <v>001.17.00660</v>
          </cell>
          <cell r="B822" t="str">
            <v>Fornecimento e instalação de cabo de cobre seção 4.00 mm2, com isolamento para 750 v, com caract. não propagante ao fogo e auto extinguível, pirastic flex ou similar.</v>
          </cell>
          <cell r="C822" t="str">
            <v>ML</v>
          </cell>
          <cell r="D822">
            <v>1.2433000000000001</v>
          </cell>
        </row>
        <row r="823">
          <cell r="A823" t="str">
            <v>001.17.00680</v>
          </cell>
          <cell r="B823" t="str">
            <v>Fornecimento e instalação de cabo de cobre seção 6.00 mm2, com isolamento para 750 v, com caract. não propagante ao fogo e auto extinguível, pirastic flex ou similar.</v>
          </cell>
          <cell r="C823" t="str">
            <v>ML</v>
          </cell>
          <cell r="D823">
            <v>1.7764</v>
          </cell>
        </row>
        <row r="824">
          <cell r="A824" t="str">
            <v>001.17.00700</v>
          </cell>
          <cell r="B824" t="str">
            <v>Fornecimento e instalação de cabo de cobre seção 10.00 mm2, com isolamento para 750 v, com caract. não propagante ao fogo e auto extinguível, pirastic ou similar.</v>
          </cell>
          <cell r="C824" t="str">
            <v>ML</v>
          </cell>
          <cell r="D824">
            <v>3.6960999999999999</v>
          </cell>
        </row>
        <row r="825">
          <cell r="A825" t="str">
            <v>001.17.00720</v>
          </cell>
          <cell r="B825" t="str">
            <v>Fornecimento e instalação de cabo de cobre seção 16.00 mm2, com isolamento para 750 v, com caract. não propagante ao fogo e auto extinguível, pirastic ou similar.</v>
          </cell>
          <cell r="C825" t="str">
            <v>ML</v>
          </cell>
          <cell r="D825">
            <v>5.1773999999999996</v>
          </cell>
        </row>
        <row r="826">
          <cell r="A826" t="str">
            <v>001.17.00740</v>
          </cell>
          <cell r="B826" t="str">
            <v>Fornecimento e instalação de cabo de cobre seção 25.00 mm2, com isolamento para 750 v, com caract. não propagante ao fogo e auto extinguível, pirastic ou similar.</v>
          </cell>
          <cell r="C826" t="str">
            <v>ML</v>
          </cell>
          <cell r="D826">
            <v>7.34</v>
          </cell>
        </row>
        <row r="827">
          <cell r="A827" t="str">
            <v>001.17.00760</v>
          </cell>
          <cell r="B827" t="str">
            <v>Fornecimento e instalação de cabo de cobre seção 35.00 mm2, com isolamento para 750 v, com caract. não propagante ao fogo e auto extinguível, pirastic ou similar.</v>
          </cell>
          <cell r="C827" t="str">
            <v>ML</v>
          </cell>
          <cell r="D827">
            <v>9.8506</v>
          </cell>
        </row>
        <row r="828">
          <cell r="A828" t="str">
            <v>001.17.00780</v>
          </cell>
          <cell r="B828" t="str">
            <v>Fornecimento e instalação de cabo de cobre seção 50.00 mm2, com isolamento para 750 v, com caract. não propagante ao fogo e auto extinguível, pirastic ou similar.</v>
          </cell>
          <cell r="C828" t="str">
            <v>ML</v>
          </cell>
          <cell r="D828">
            <v>15.984500000000001</v>
          </cell>
        </row>
        <row r="829">
          <cell r="A829" t="str">
            <v>001.17.00800</v>
          </cell>
          <cell r="B829" t="str">
            <v>Fornecimento e instalação de cabo de cobre seção 70.00 mm2, com isolamento para 750 v, com caract. não propagante ao fogo e auto extinguível, pirastic ou similar.</v>
          </cell>
          <cell r="C829" t="str">
            <v>ML</v>
          </cell>
          <cell r="D829">
            <v>18.851800000000001</v>
          </cell>
        </row>
        <row r="830">
          <cell r="A830" t="str">
            <v>001.17.00820</v>
          </cell>
          <cell r="B830" t="str">
            <v>Fornecimento e instalação de cabo de cobre seção 95.00 mm2, com isolamento para 750 v, com caract. não propagante ao fogo e auto extinguível, pirastic ou similar.</v>
          </cell>
          <cell r="C830" t="str">
            <v>ML</v>
          </cell>
          <cell r="D830">
            <v>24.085100000000001</v>
          </cell>
        </row>
        <row r="831">
          <cell r="A831" t="str">
            <v>001.17.00840</v>
          </cell>
          <cell r="B831" t="str">
            <v>Fornecimento e instalação de cabo de cobre seção 120.00 mm2, com isolamento para 750 v, com caract. não propagante ao fogo e auto extinguível, pirastic ou similar.</v>
          </cell>
          <cell r="C831" t="str">
            <v>ML</v>
          </cell>
          <cell r="D831">
            <v>31.698</v>
          </cell>
        </row>
        <row r="832">
          <cell r="A832" t="str">
            <v>001.17.00860</v>
          </cell>
          <cell r="B832" t="str">
            <v>Fornecimento e instalação de cabo de cobre seção 150.00 mm2, com isolamento para 750 v, com caract. não propagante ao fogo e auto extinguível, pirastic ou similar.</v>
          </cell>
          <cell r="C832" t="str">
            <v>ML</v>
          </cell>
          <cell r="D832">
            <v>38.729999999999997</v>
          </cell>
        </row>
        <row r="833">
          <cell r="A833" t="str">
            <v>001.17.00880</v>
          </cell>
          <cell r="B833" t="str">
            <v>Fornecimento e instalação de cabo de cobre seção 185.00 mm2, com isolamento para 750 v, com caract. não propagante ao fogo e auto extinguível, pirastic ou similar.</v>
          </cell>
          <cell r="C833" t="str">
            <v>ML</v>
          </cell>
          <cell r="D833">
            <v>48.660800000000002</v>
          </cell>
        </row>
        <row r="834">
          <cell r="A834" t="str">
            <v>001.17.00900</v>
          </cell>
          <cell r="B834" t="str">
            <v>Fornecimento e instalação de cabo de cobre seção 240.00 mm2, com isolamento para 750 v, com caract. não propagante ao fogo e auto extinguível, pirastic ou similar.</v>
          </cell>
          <cell r="C834" t="str">
            <v>ML</v>
          </cell>
          <cell r="D834">
            <v>63.661499999999997</v>
          </cell>
        </row>
        <row r="835">
          <cell r="A835" t="str">
            <v>001.17.00920</v>
          </cell>
          <cell r="B835" t="str">
            <v>Fornecimento e instalação de cabo de cobre seção 300.00 mm2, com isolamento para 750 v, com caract. não propagante ao fogo e auto extinguível, pirastic ou similar.</v>
          </cell>
          <cell r="C835" t="str">
            <v>ML</v>
          </cell>
          <cell r="D835">
            <v>80.499499999999998</v>
          </cell>
        </row>
        <row r="836">
          <cell r="A836" t="str">
            <v>001.17.00940</v>
          </cell>
          <cell r="B836" t="str">
            <v>Fornecimento e instalação de cabo de cobre seção 400.00 mm2, com isolamento para 750 v, com caract. não propagante ao fogo e auto extinguível, pirastic ou similar.</v>
          </cell>
          <cell r="C836" t="str">
            <v>ML</v>
          </cell>
          <cell r="D836">
            <v>128.57650000000001</v>
          </cell>
        </row>
        <row r="837">
          <cell r="A837" t="str">
            <v>001.17.00960</v>
          </cell>
          <cell r="B837" t="str">
            <v>Fornecimento e instalação de cabo de cobre seção 500.00 mm2, com isolamento para 750 v, com caract. não propagante ao fogo e auto extinguível, pirastic ou similar.</v>
          </cell>
          <cell r="C837" t="str">
            <v>ML</v>
          </cell>
          <cell r="D837">
            <v>132.48689999999999</v>
          </cell>
        </row>
        <row r="838">
          <cell r="A838" t="str">
            <v>001.17.00980</v>
          </cell>
          <cell r="B838" t="str">
            <v>Fornecimento e instalação de cabo de cobre seção 2x2.50 mm2, com isolamento para 0.60 /1.00 Kv, com caract. não propagante ao fogo e auto extinguível, sintenax ou similar.</v>
          </cell>
          <cell r="C838" t="str">
            <v>ML</v>
          </cell>
          <cell r="D838">
            <v>1.2246999999999999</v>
          </cell>
        </row>
        <row r="839">
          <cell r="A839" t="str">
            <v>001.17.01000</v>
          </cell>
          <cell r="B839" t="str">
            <v>Fornecimento e instalação de cabo de cobre seção 2x4.00 mm2, com isolamento para 0.60 /1.00 Kv, com caract. não propagante ao fogo e auto extinguível, sintenax ou similar.</v>
          </cell>
          <cell r="C839" t="str">
            <v>ML</v>
          </cell>
          <cell r="D839">
            <v>1.3269</v>
          </cell>
        </row>
        <row r="840">
          <cell r="A840" t="str">
            <v>001.17.01020</v>
          </cell>
          <cell r="B840" t="str">
            <v>Fornecimento e instalação de cabo de cobre seção 2x6.00 mm2, com isolamento para 0.60 /1.00 Kv, com caract. não propagante ao fogo e auto extinguível, sintenax ou similar.</v>
          </cell>
          <cell r="C840" t="str">
            <v>ML</v>
          </cell>
          <cell r="D840">
            <v>1.4296</v>
          </cell>
        </row>
        <row r="841">
          <cell r="A841" t="str">
            <v>001.17.01040</v>
          </cell>
          <cell r="B841" t="str">
            <v>Fornecimento e instalação de cabo de cobre seção 2x10.00 mm2, com isolamento para 0.60 /1.00 Kv, com caract. não propagante ao fogo e auto extinguível, sintenax ou similar.</v>
          </cell>
          <cell r="C841" t="str">
            <v>ML</v>
          </cell>
          <cell r="D841">
            <v>2.0436999999999999</v>
          </cell>
        </row>
        <row r="842">
          <cell r="A842" t="str">
            <v>001.17.01060</v>
          </cell>
          <cell r="B842" t="str">
            <v>Fornecimento e instalação de cabo de cobre seção 3x2.50 mm2, com isolamento para 0.60 /1.00 Kv, com caract. não propagante ao fogo e auto extinguível, sintenax ou similar.</v>
          </cell>
          <cell r="C842" t="str">
            <v>ML</v>
          </cell>
          <cell r="D842">
            <v>1.2246999999999999</v>
          </cell>
        </row>
        <row r="843">
          <cell r="A843" t="str">
            <v>001.17.01080</v>
          </cell>
          <cell r="B843" t="str">
            <v>Fornecimento e instalação de cabo de cobre seção 3x4.00 mm2, com isolamento para 0.60 /1.00 Kv, com caract. não propagante ao fogo e auto extinguível, sintenax ou similar.</v>
          </cell>
          <cell r="C843" t="str">
            <v>ML</v>
          </cell>
          <cell r="D843">
            <v>1.3269</v>
          </cell>
        </row>
        <row r="844">
          <cell r="A844" t="str">
            <v>001.17.01100</v>
          </cell>
          <cell r="B844" t="str">
            <v>Fornecimento e instalação de cabo de cobre seção 3x6.00 mm2, com isolamento para 0.60 /1.00 Kv, com caract. não propagante ao fogo e auto extinguível, sintenax ou similar.</v>
          </cell>
          <cell r="C844" t="str">
            <v>ML</v>
          </cell>
          <cell r="D844">
            <v>1.4296</v>
          </cell>
        </row>
        <row r="845">
          <cell r="A845" t="str">
            <v>001.17.01120</v>
          </cell>
          <cell r="B845" t="str">
            <v>Fornecimento e instalação de cabo de cobre seção 3x10.00 mm2, com isolamento para 0.60 /1.00 Kv, com caract. não propagante ao fogo e auto extinguível, sintenax ou similar.</v>
          </cell>
          <cell r="C845" t="str">
            <v>ML</v>
          </cell>
          <cell r="D845">
            <v>2.0436999999999999</v>
          </cell>
        </row>
        <row r="846">
          <cell r="A846" t="str">
            <v>001.17.01140</v>
          </cell>
          <cell r="B846" t="str">
            <v>Fornecimento e instalação de cabos de cobre seção 4.00 mm2,para tensão de 1000 volts formado por condutor de fio de cobre isolado com material de característica não propagante ao fogo</v>
          </cell>
          <cell r="C846" t="str">
            <v>ML</v>
          </cell>
          <cell r="D846">
            <v>1.9402999999999999</v>
          </cell>
        </row>
        <row r="847">
          <cell r="A847" t="str">
            <v>001.17.01160</v>
          </cell>
          <cell r="B847" t="str">
            <v>Fornecimento e instalação de cabos de cobre seção 6.00 mm2,para tensão de 1000 volts formado por condutor de fio de cobre isolado com material de característica não propagante ao fogo</v>
          </cell>
          <cell r="C847" t="str">
            <v>ML</v>
          </cell>
          <cell r="D847">
            <v>2.5905</v>
          </cell>
        </row>
        <row r="848">
          <cell r="A848" t="str">
            <v>001.17.01180</v>
          </cell>
          <cell r="B848" t="str">
            <v>Fornecimento e instalação de cabos de cobre seção 10.00 mm2,para tensão de 1000 volts formado por condutor de fio de cobre isolado com material de característica não propagante ao fogo</v>
          </cell>
          <cell r="C848" t="str">
            <v>ML</v>
          </cell>
          <cell r="D848">
            <v>3.6859000000000002</v>
          </cell>
        </row>
        <row r="849">
          <cell r="A849" t="str">
            <v>001.17.01200</v>
          </cell>
          <cell r="B849" t="str">
            <v>Fornecimento e instalação de cabos de cobre seção 16.00 mm2,para tensão de 1000 volts formado por condutor de fio de cobre isolado com material de característica não propagante ao fogo</v>
          </cell>
          <cell r="C849" t="str">
            <v>ML</v>
          </cell>
          <cell r="D849">
            <v>5.5751999999999997</v>
          </cell>
        </row>
        <row r="850">
          <cell r="A850" t="str">
            <v>001.17.01220</v>
          </cell>
          <cell r="B850" t="str">
            <v>Fornecimento e instalação de cabos de cobre seção 25.00 mm2,para tensão de 1000 volts formado por condutor de fio de cobre isolado com material de característica não propagante ao fogo</v>
          </cell>
          <cell r="C850" t="str">
            <v>ML</v>
          </cell>
          <cell r="D850">
            <v>8.3702000000000005</v>
          </cell>
        </row>
        <row r="851">
          <cell r="A851" t="str">
            <v>001.17.01240</v>
          </cell>
          <cell r="B851" t="str">
            <v>Fornecimento e instalação de cabos de cobre seção 35.00 mm2,para tensão de 1000 volts formado por condutor de fio de cobre isolado com material de característica não propagante ao fogo</v>
          </cell>
          <cell r="C851" t="str">
            <v>ML</v>
          </cell>
          <cell r="D851">
            <v>10.228</v>
          </cell>
        </row>
        <row r="852">
          <cell r="A852" t="str">
            <v>001.17.01260</v>
          </cell>
          <cell r="B852" t="str">
            <v>Fornecimento e instalação de cabos de cobre seção 50.00 mm2,para tensão de 1000 volts formado por condutor de fio de cobre isolado com material de característica não propagante ao fogo</v>
          </cell>
          <cell r="C852" t="str">
            <v>ML</v>
          </cell>
          <cell r="D852">
            <v>16.586300000000001</v>
          </cell>
        </row>
        <row r="853">
          <cell r="A853" t="str">
            <v>001.17.01280</v>
          </cell>
          <cell r="B853" t="str">
            <v>Fornecimento e instalação de cabos de cobre seção 70.00 mm2,para tensão de 1000 volts formado por condutor de fio de cobre isolado com material de característica não propagante ao fogo</v>
          </cell>
          <cell r="C853" t="str">
            <v>ML</v>
          </cell>
          <cell r="D853">
            <v>18.7804</v>
          </cell>
        </row>
        <row r="854">
          <cell r="A854" t="str">
            <v>001.17.01300</v>
          </cell>
          <cell r="B854" t="str">
            <v>Fornecimento e instalação de cabos de cobre seção 95.00 mm2,para tensão de 1000 volts formado por condutor de fio de cobre isolado com material de característica não propagante ao fogo</v>
          </cell>
          <cell r="C854" t="str">
            <v>ML</v>
          </cell>
          <cell r="D854">
            <v>25.115300000000001</v>
          </cell>
        </row>
        <row r="855">
          <cell r="A855" t="str">
            <v>001.17.01320</v>
          </cell>
          <cell r="B855" t="str">
            <v>Fornecimento e instalação de cabos de cobre seção 120.00 mm2,para tensão de 1000 volts formado por condutor de fio de cobre isolado com material de característica não propagante ao fogo 2</v>
          </cell>
          <cell r="C855" t="str">
            <v>ML</v>
          </cell>
          <cell r="D855">
            <v>31.545000000000002</v>
          </cell>
        </row>
        <row r="856">
          <cell r="A856" t="str">
            <v>001.17.01340</v>
          </cell>
          <cell r="B856" t="str">
            <v>Fornecimento e instalação de cabos de cobre seção 150 mm2,para tensão de 1000 volts formado por condutor de fio de cobre isolado com material de característica não propagante ao fogo</v>
          </cell>
          <cell r="C856" t="str">
            <v>ML</v>
          </cell>
          <cell r="D856">
            <v>38.148600000000002</v>
          </cell>
        </row>
        <row r="857">
          <cell r="A857" t="str">
            <v>001.17.01360</v>
          </cell>
          <cell r="B857" t="str">
            <v>Fornecimento e instalação de cabos de cobre seção 185 mm2,para tensão de 1000 volts formado por condutor de fio de cobre isolado com material de característica não propagante ao fogo</v>
          </cell>
          <cell r="C857" t="str">
            <v>ML</v>
          </cell>
          <cell r="D857">
            <v>48.660800000000002</v>
          </cell>
        </row>
        <row r="858">
          <cell r="A858" t="str">
            <v>001.17.01380</v>
          </cell>
          <cell r="B858" t="str">
            <v>Fornecimento e instalação de cabos de cobre seção 240 mm2,para tensão de 1000 volts formado por condutor de fio de cobre isolado com material de característica não propagante ao fogo</v>
          </cell>
          <cell r="C858" t="str">
            <v>ML</v>
          </cell>
          <cell r="D858">
            <v>62.4069</v>
          </cell>
        </row>
        <row r="859">
          <cell r="A859" t="str">
            <v>001.17.01400</v>
          </cell>
          <cell r="B859" t="str">
            <v>Fornecimento e instalação de cabos de seção 300 mm2,para tensão de 1000 volts formado por condutor de fio de cobre isolado com material de característica não propagante ao fogo</v>
          </cell>
          <cell r="C859" t="str">
            <v>ML</v>
          </cell>
          <cell r="D859">
            <v>79.703900000000004</v>
          </cell>
        </row>
        <row r="860">
          <cell r="A860" t="str">
            <v>001.17.01420</v>
          </cell>
          <cell r="B860" t="str">
            <v>Fornecimento e instalação de cabo de cobre seção 25 mm2,com isolamento de 15 kv</v>
          </cell>
          <cell r="C860" t="str">
            <v>ML</v>
          </cell>
          <cell r="D860">
            <v>20.446999999999999</v>
          </cell>
        </row>
        <row r="861">
          <cell r="A861" t="str">
            <v>001.17.01440</v>
          </cell>
          <cell r="B861" t="str">
            <v>Fornecimento e instalação de eletroduto de pvc 1 1/4"""" corrugado tipo kanaflex</v>
          </cell>
          <cell r="C861" t="str">
            <v>ML</v>
          </cell>
          <cell r="D861">
            <v>4.0670000000000002</v>
          </cell>
        </row>
        <row r="862">
          <cell r="A862" t="str">
            <v>001.17.01460</v>
          </cell>
          <cell r="B862" t="str">
            <v>Fornecimento e instalação de eletroduto de pvc 1 1/2"""" corrugado tipo kanaflex</v>
          </cell>
          <cell r="C862" t="str">
            <v>ML</v>
          </cell>
          <cell r="D862">
            <v>4.1773999999999996</v>
          </cell>
        </row>
        <row r="863">
          <cell r="A863" t="str">
            <v>001.17.01500</v>
          </cell>
          <cell r="B863" t="str">
            <v>Fornecimento e instalação de eletroduto rígido de ferro galvanizado  1/2"" c/ rosca nas duas pontas em barra de 3 metros</v>
          </cell>
          <cell r="C863" t="str">
            <v>un</v>
          </cell>
          <cell r="D863">
            <v>22.1221</v>
          </cell>
        </row>
        <row r="864">
          <cell r="A864" t="str">
            <v>001.17.01520</v>
          </cell>
          <cell r="B864" t="str">
            <v>Fornecimento e instalação de eletroduto rígido de ferro galvanizado  3/4"" c/ rosca nas duas pontas em barra de 3 metros</v>
          </cell>
          <cell r="C864" t="str">
            <v>un</v>
          </cell>
          <cell r="D864">
            <v>32.603000000000002</v>
          </cell>
        </row>
        <row r="865">
          <cell r="A865" t="str">
            <v>001.17.01540</v>
          </cell>
          <cell r="B865" t="str">
            <v>Fornecimento e instalação de eletroduto rígido de ferro galvanizado 1"" c/ rosca nas duas pontas em barra de 3 metros</v>
          </cell>
          <cell r="C865" t="str">
            <v>un</v>
          </cell>
          <cell r="D865">
            <v>43.494</v>
          </cell>
        </row>
        <row r="866">
          <cell r="A866" t="str">
            <v>001.17.01560</v>
          </cell>
          <cell r="B866" t="str">
            <v>Fornecimento e instalação de eletroduto rígido de ferro galvanizado 1 1/4"" c/ rosca nas duas pontas em barra de 3 metros</v>
          </cell>
          <cell r="C866" t="str">
            <v>un</v>
          </cell>
          <cell r="D866">
            <v>66.391400000000004</v>
          </cell>
        </row>
        <row r="867">
          <cell r="A867" t="str">
            <v>001.17.01580</v>
          </cell>
          <cell r="B867" t="str">
            <v>Fornecimento e instalação de eletroduto rígido de ferro galvanizado 1 1/2"" c/ rosca nas duas pontas em barra de 3 metros</v>
          </cell>
          <cell r="C867" t="str">
            <v>un</v>
          </cell>
          <cell r="D867">
            <v>75.137</v>
          </cell>
        </row>
        <row r="868">
          <cell r="A868" t="str">
            <v>001.17.01600</v>
          </cell>
          <cell r="B868" t="str">
            <v>Fornecimento e instalação de eletroduto rígido de ferro galvanizado 2"" c/ rosca nas duas pontas em barra de 3 metros</v>
          </cell>
          <cell r="C868" t="str">
            <v>un</v>
          </cell>
          <cell r="D868">
            <v>96.117800000000003</v>
          </cell>
        </row>
        <row r="869">
          <cell r="A869" t="str">
            <v>001.17.01620</v>
          </cell>
          <cell r="B869" t="str">
            <v>Fornecimento e instalação de eletroduto rígido de ferro galvanizado 2 1/2"" c/ rosca nas duas pontas em barra de 3 metros</v>
          </cell>
          <cell r="C869" t="str">
            <v>un</v>
          </cell>
          <cell r="D869">
            <v>136.16200000000001</v>
          </cell>
        </row>
        <row r="870">
          <cell r="A870" t="str">
            <v>001.17.01640</v>
          </cell>
          <cell r="B870" t="str">
            <v>Fornecimento e instalação de eletroduto rígido de ferro galvanizado 3"" c/ rosca nas duas pontas em barra de 3 metros</v>
          </cell>
          <cell r="C870" t="str">
            <v>un</v>
          </cell>
          <cell r="D870">
            <v>173.13499999999999</v>
          </cell>
        </row>
        <row r="871">
          <cell r="A871" t="str">
            <v>001.17.01660</v>
          </cell>
          <cell r="B871" t="str">
            <v>Fornecimento e instalação de eletroduto rígido de ferro galvanizado 4"" c/ rosca nas duas pontas em barra de 3 metros</v>
          </cell>
          <cell r="C871" t="str">
            <v>un</v>
          </cell>
          <cell r="D871">
            <v>163.01089999999999</v>
          </cell>
        </row>
        <row r="872">
          <cell r="A872" t="str">
            <v>001.17.01680</v>
          </cell>
          <cell r="B872" t="str">
            <v>Fornecimento e instalação de eletroduto de pvc  1/2"""" roscável anti-chama em barra de 3 m</v>
          </cell>
          <cell r="C872" t="str">
            <v>UN</v>
          </cell>
          <cell r="D872">
            <v>7.9607000000000001</v>
          </cell>
        </row>
        <row r="873">
          <cell r="A873" t="str">
            <v>001.17.01700</v>
          </cell>
          <cell r="B873" t="str">
            <v>Fornecimento e instalação de eletroduto de pvc  3/4"""" roscável anti-chama em barra de 3 m</v>
          </cell>
          <cell r="C873" t="str">
            <v>UN</v>
          </cell>
          <cell r="D873">
            <v>8.4207000000000001</v>
          </cell>
        </row>
        <row r="874">
          <cell r="A874" t="str">
            <v>001.17.01720</v>
          </cell>
          <cell r="B874" t="str">
            <v>Fornecimento e instalação de eletroduto de pvc  1"""" roscável anti-chama em barra de 3 m</v>
          </cell>
          <cell r="C874" t="str">
            <v>UN</v>
          </cell>
          <cell r="D874">
            <v>11.142099999999999</v>
          </cell>
        </row>
        <row r="875">
          <cell r="A875" t="str">
            <v>001.17.01740</v>
          </cell>
          <cell r="B875" t="str">
            <v>Fornecimento e instalação de eletroduto de pvc  1 1/4"""" roscável anti-chama em barra de 3 m</v>
          </cell>
          <cell r="C875" t="str">
            <v>UN</v>
          </cell>
          <cell r="D875">
            <v>15.663</v>
          </cell>
        </row>
        <row r="876">
          <cell r="A876" t="str">
            <v>001.17.01760</v>
          </cell>
          <cell r="B876" t="str">
            <v>Fornecimento e instalação de eletroduto de pvc  1 1/2"""" roscável anti-chama em barra de 3 m</v>
          </cell>
          <cell r="C876" t="str">
            <v>UN</v>
          </cell>
          <cell r="D876">
            <v>22.572800000000001</v>
          </cell>
        </row>
        <row r="877">
          <cell r="A877" t="str">
            <v>001.17.01780</v>
          </cell>
          <cell r="B877" t="str">
            <v>Fornecimento e instalação de eletroduto de pvc  2"""" roscável anti-chama em barra de 3 m</v>
          </cell>
          <cell r="C877" t="str">
            <v>UN</v>
          </cell>
          <cell r="D877">
            <v>29.455100000000002</v>
          </cell>
        </row>
        <row r="878">
          <cell r="A878" t="str">
            <v>001.17.01800</v>
          </cell>
          <cell r="B878" t="str">
            <v>Fornecimento e instalação de eletroduto de pvc  2 1/2"""" roscável anti-chama em barra de 3 m</v>
          </cell>
          <cell r="C878" t="str">
            <v>UN</v>
          </cell>
          <cell r="D878">
            <v>50.375500000000002</v>
          </cell>
        </row>
        <row r="879">
          <cell r="A879" t="str">
            <v>001.17.01820</v>
          </cell>
          <cell r="B879" t="str">
            <v>Fornecimento e instalação de eletroduto de pvc  3"""" roscável anti-chama em barra de 3 m</v>
          </cell>
          <cell r="C879" t="str">
            <v>UN</v>
          </cell>
          <cell r="D879">
            <v>47.087800000000001</v>
          </cell>
        </row>
        <row r="880">
          <cell r="A880" t="str">
            <v>001.17.01840</v>
          </cell>
          <cell r="B880" t="str">
            <v>Fornecimento e instalação de eletroduto de pvc  4"""" roscável anti-chama em barra de 3 m</v>
          </cell>
          <cell r="C880" t="str">
            <v>UN</v>
          </cell>
          <cell r="D880">
            <v>95.4499</v>
          </cell>
        </row>
        <row r="881">
          <cell r="A881" t="str">
            <v>001.17.01850</v>
          </cell>
          <cell r="B881" t="str">
            <v>Fornecimento e instalação de conjunto bucha e arruela 1/2"" de pvc para eletroduto roscável</v>
          </cell>
          <cell r="C881" t="str">
            <v>cj</v>
          </cell>
          <cell r="D881">
            <v>0.41220000000000001</v>
          </cell>
        </row>
        <row r="882">
          <cell r="A882" t="str">
            <v>001.17.01860</v>
          </cell>
          <cell r="B882" t="str">
            <v>Fornecimento e instalação de conjunto bucha e arruela 3/4"""" de pvc para eletroduto roscáve</v>
          </cell>
          <cell r="C882" t="str">
            <v>CJ</v>
          </cell>
          <cell r="D882">
            <v>0.44219999999999998</v>
          </cell>
        </row>
        <row r="883">
          <cell r="A883" t="str">
            <v>001.17.01880</v>
          </cell>
          <cell r="B883" t="str">
            <v>Fornecimento e instalação de conjunto bucha e arruela 1"""" de pvc para eletroduto roscável</v>
          </cell>
          <cell r="C883" t="str">
            <v>CJ</v>
          </cell>
          <cell r="D883">
            <v>0.60219999999999996</v>
          </cell>
        </row>
        <row r="884">
          <cell r="A884" t="str">
            <v>001.17.01900</v>
          </cell>
          <cell r="B884" t="str">
            <v>Fornecimento e instalação de conjunto bucha e arruela 1 1/4"""" de pvc para eletroduto roscável</v>
          </cell>
          <cell r="C884" t="str">
            <v>CJ</v>
          </cell>
          <cell r="D884">
            <v>1.1769000000000001</v>
          </cell>
        </row>
        <row r="885">
          <cell r="A885" t="str">
            <v>001.17.01920</v>
          </cell>
          <cell r="B885" t="str">
            <v>Fornecimento e instalação de conjunto bucha e arruela 1 1/2"""",de pvc para eletroduto roscável</v>
          </cell>
          <cell r="C885" t="str">
            <v>CJ</v>
          </cell>
          <cell r="D885">
            <v>1.4596</v>
          </cell>
        </row>
        <row r="886">
          <cell r="A886" t="str">
            <v>001.17.01940</v>
          </cell>
          <cell r="B886" t="str">
            <v>Fornecimento e instalação de conjunto bucha e arruela 2"""", de pvc para eletroduto roscável</v>
          </cell>
          <cell r="C886" t="str">
            <v>CJ</v>
          </cell>
          <cell r="D886">
            <v>2.1543000000000001</v>
          </cell>
        </row>
        <row r="887">
          <cell r="A887" t="str">
            <v>001.17.01960</v>
          </cell>
          <cell r="B887" t="str">
            <v>Fornecimento e instalação de conjunto bucha e arruela 2 1/2"""", de pvc para eletroduto roscável</v>
          </cell>
          <cell r="C887" t="str">
            <v>CJ</v>
          </cell>
          <cell r="D887">
            <v>3.6183999999999998</v>
          </cell>
        </row>
        <row r="888">
          <cell r="A888" t="str">
            <v>001.17.01980</v>
          </cell>
          <cell r="B888" t="str">
            <v>Fornecimento e instalação de conjunto bucha e arruela 3"""", de pvc para eletroduto roscável</v>
          </cell>
          <cell r="C888" t="str">
            <v>CJ</v>
          </cell>
          <cell r="D888">
            <v>4.8826999999999998</v>
          </cell>
        </row>
        <row r="889">
          <cell r="A889" t="str">
            <v>001.17.02000</v>
          </cell>
          <cell r="B889" t="str">
            <v>Fornecimento e instalação de conjunto bucha e arruela 4"""" de pvc para eletroduto roscável</v>
          </cell>
          <cell r="C889" t="str">
            <v>CJ</v>
          </cell>
          <cell r="D889">
            <v>6.4173999999999998</v>
          </cell>
        </row>
        <row r="890">
          <cell r="A890" t="str">
            <v>001.17.02020</v>
          </cell>
          <cell r="B890" t="str">
            <v>Fornecimento e instalação de curva 90º de pvc 1/2"""" para eletroduto roscável</v>
          </cell>
          <cell r="C890" t="str">
            <v>UN</v>
          </cell>
          <cell r="D890">
            <v>0.92179999999999995</v>
          </cell>
        </row>
        <row r="891">
          <cell r="A891" t="str">
            <v>001.17.02040</v>
          </cell>
          <cell r="B891" t="str">
            <v>Fornecimento e instalação de curva 90º de pvc 3/4"""" para eletroduto roscável</v>
          </cell>
          <cell r="C891" t="str">
            <v>UN</v>
          </cell>
          <cell r="D891">
            <v>1.6417999999999999</v>
          </cell>
        </row>
        <row r="892">
          <cell r="A892" t="str">
            <v>001.17.02060</v>
          </cell>
          <cell r="B892" t="str">
            <v>Fornecimento e instalação de curva 90º de pvc 1"""" para eletroduto roscável</v>
          </cell>
          <cell r="C892" t="str">
            <v>UN</v>
          </cell>
          <cell r="D892">
            <v>2.4437000000000002</v>
          </cell>
        </row>
        <row r="893">
          <cell r="A893" t="str">
            <v>001.17.02080</v>
          </cell>
          <cell r="B893" t="str">
            <v>Fornecimento e instalação de curva 90º de pvc 1 1/4"""" para eletroduto roscável</v>
          </cell>
          <cell r="C893" t="str">
            <v>UN</v>
          </cell>
          <cell r="D893">
            <v>2.7736999999999998</v>
          </cell>
        </row>
        <row r="894">
          <cell r="A894" t="str">
            <v>001.17.02100</v>
          </cell>
          <cell r="B894" t="str">
            <v>Fornecimento e instalação de curva 90º de pvc 1 1/2"""" para eletroduto roscável</v>
          </cell>
          <cell r="C894" t="str">
            <v>UN</v>
          </cell>
          <cell r="D894">
            <v>3.6353</v>
          </cell>
        </row>
        <row r="895">
          <cell r="A895" t="str">
            <v>001.17.02120</v>
          </cell>
          <cell r="B895" t="str">
            <v>Fornecimento e instalação de curva 90º de pvc 2"""" para eletroduto roscável</v>
          </cell>
          <cell r="C895" t="str">
            <v>UN</v>
          </cell>
          <cell r="D895">
            <v>5.5974000000000004</v>
          </cell>
        </row>
        <row r="896">
          <cell r="A896" t="str">
            <v>001.17.02140</v>
          </cell>
          <cell r="B896" t="str">
            <v>Fornecimento e instalação de curva 90º de pvc 2 1/2"""" para eletroduto roscável</v>
          </cell>
          <cell r="C896" t="str">
            <v>UN</v>
          </cell>
          <cell r="D896">
            <v>9.0311000000000003</v>
          </cell>
        </row>
        <row r="897">
          <cell r="A897" t="str">
            <v>001.17.02160</v>
          </cell>
          <cell r="B897" t="str">
            <v>Fornecimento e instalação de curva 90º de pvc 3"""" para eletroduto roscável</v>
          </cell>
          <cell r="C897" t="str">
            <v>UN</v>
          </cell>
          <cell r="D897">
            <v>12.6029</v>
          </cell>
        </row>
        <row r="898">
          <cell r="A898" t="str">
            <v>001.17.02180</v>
          </cell>
          <cell r="B898" t="str">
            <v>Fornecimento e instalação de curva 90º de pvc 4"""" para eletroduto roscável</v>
          </cell>
          <cell r="C898" t="str">
            <v>UN</v>
          </cell>
          <cell r="D898">
            <v>18.264500000000002</v>
          </cell>
        </row>
        <row r="899">
          <cell r="A899" t="str">
            <v>001.17.02200</v>
          </cell>
          <cell r="B899" t="str">
            <v>Fornecimento e instalação de curva 135° de pvc 3/4"""" para eletroduto roscável</v>
          </cell>
          <cell r="C899" t="str">
            <v>UN</v>
          </cell>
          <cell r="D899">
            <v>1.8143</v>
          </cell>
        </row>
        <row r="900">
          <cell r="A900" t="str">
            <v>001.17.02220</v>
          </cell>
          <cell r="B900" t="str">
            <v>Fornecimento e instalação de curva 135° de pvc 1"""" para eletroduto roscável</v>
          </cell>
          <cell r="C900" t="str">
            <v>UN</v>
          </cell>
          <cell r="D900">
            <v>3.3753000000000002</v>
          </cell>
        </row>
        <row r="901">
          <cell r="A901" t="str">
            <v>001.17.02240</v>
          </cell>
          <cell r="B901" t="str">
            <v>Fornecimento e instalação de curva 135° de pvc 1 1/4"""" para eletroduto roscável</v>
          </cell>
          <cell r="C901" t="str">
            <v>UN</v>
          </cell>
          <cell r="D901">
            <v>4.9653</v>
          </cell>
        </row>
        <row r="902">
          <cell r="A902" t="str">
            <v>001.17.02260</v>
          </cell>
          <cell r="B902" t="str">
            <v>Fornecimento e instalação de curva 135° de pvc 1 1/2"""" para eletroduto roscável</v>
          </cell>
          <cell r="C902" t="str">
            <v>UN</v>
          </cell>
          <cell r="D902">
            <v>7.2173999999999996</v>
          </cell>
        </row>
        <row r="903">
          <cell r="A903" t="str">
            <v>001.17.02280</v>
          </cell>
          <cell r="B903" t="str">
            <v>Fornecimento e instalação de curva 135° de pvc 2"""" para eletroduto roscável</v>
          </cell>
          <cell r="C903" t="str">
            <v>UN</v>
          </cell>
          <cell r="D903">
            <v>9.4291999999999998</v>
          </cell>
        </row>
        <row r="904">
          <cell r="A904" t="str">
            <v>001.17.02300</v>
          </cell>
          <cell r="B904" t="str">
            <v>Fornecimento e instalação de luva pvc 1/2"""" p/ eletroduto roscável</v>
          </cell>
          <cell r="C904" t="str">
            <v>UN</v>
          </cell>
          <cell r="D904">
            <v>0.77180000000000004</v>
          </cell>
        </row>
        <row r="905">
          <cell r="A905" t="str">
            <v>001.17.02320</v>
          </cell>
          <cell r="B905" t="str">
            <v>Fornecimento e instalação de luva pvc 3/4"""" p/ eletroduto roscável</v>
          </cell>
          <cell r="C905" t="str">
            <v>UN</v>
          </cell>
          <cell r="D905">
            <v>1.0018</v>
          </cell>
        </row>
        <row r="906">
          <cell r="A906" t="str">
            <v>001.17.02340</v>
          </cell>
          <cell r="B906" t="str">
            <v>Fornecimento e instalação de luva pvc 1"""" p/ eletruduto roscável</v>
          </cell>
          <cell r="C906" t="str">
            <v>UN</v>
          </cell>
          <cell r="D906">
            <v>1.6236999999999999</v>
          </cell>
        </row>
        <row r="907">
          <cell r="A907" t="str">
            <v>001.17.02360</v>
          </cell>
          <cell r="B907" t="str">
            <v>Fornecimento e instalação de luva pvc 1 1/4"""" p/ eletroduto roscável</v>
          </cell>
          <cell r="C907" t="str">
            <v>UN</v>
          </cell>
          <cell r="D907">
            <v>1.7237</v>
          </cell>
        </row>
        <row r="908">
          <cell r="A908" t="str">
            <v>001.17.02380</v>
          </cell>
          <cell r="B908" t="str">
            <v>Fornecimento e instalação de luva pvc 1 1/2"""" p/ eletroduto roscável</v>
          </cell>
          <cell r="C908" t="str">
            <v>UN</v>
          </cell>
          <cell r="D908">
            <v>2.3853</v>
          </cell>
        </row>
        <row r="909">
          <cell r="A909" t="str">
            <v>001.17.02400</v>
          </cell>
          <cell r="B909" t="str">
            <v>Fornecimento e instalação de luva pvc 2"""" p/ eletroduto roscável</v>
          </cell>
          <cell r="C909" t="str">
            <v>UN</v>
          </cell>
          <cell r="D909">
            <v>3.6674000000000002</v>
          </cell>
        </row>
        <row r="910">
          <cell r="A910" t="str">
            <v>001.17.02420</v>
          </cell>
          <cell r="B910" t="str">
            <v>Fornecimento e instalação de luva pvc 2 1/2"""" p/ eletroduto roscável</v>
          </cell>
          <cell r="C910" t="str">
            <v>UN</v>
          </cell>
          <cell r="D910">
            <v>7.5311000000000003</v>
          </cell>
        </row>
        <row r="911">
          <cell r="A911" t="str">
            <v>001.17.02440</v>
          </cell>
          <cell r="B911" t="str">
            <v>Fornecimento e instalação de luva pvc 3"""" p/ eletroduto roscável</v>
          </cell>
          <cell r="C911" t="str">
            <v>UN</v>
          </cell>
          <cell r="D911">
            <v>7.8628999999999998</v>
          </cell>
        </row>
        <row r="912">
          <cell r="A912" t="str">
            <v>001.17.02460</v>
          </cell>
          <cell r="B912" t="str">
            <v>Fornecimento e instalação de luva pvc 4"""" p/ eletroduto roscável</v>
          </cell>
          <cell r="C912" t="str">
            <v>UN</v>
          </cell>
          <cell r="D912">
            <v>15.304500000000001</v>
          </cell>
        </row>
        <row r="913">
          <cell r="A913" t="str">
            <v>001.17.02480</v>
          </cell>
          <cell r="B913" t="str">
            <v>Fornecimento e instalação de braçadeira 3/4"""" p/ eletroduto</v>
          </cell>
          <cell r="C913" t="str">
            <v>UN</v>
          </cell>
          <cell r="D913">
            <v>1.5936999999999999</v>
          </cell>
        </row>
        <row r="914">
          <cell r="A914" t="str">
            <v>001.17.02500</v>
          </cell>
          <cell r="B914" t="str">
            <v>Fornecimento e instalação de braçadeira 1"""" p/ eletroduto</v>
          </cell>
          <cell r="C914" t="str">
            <v>UN</v>
          </cell>
          <cell r="D914">
            <v>2.0853000000000002</v>
          </cell>
        </row>
        <row r="915">
          <cell r="A915" t="str">
            <v>001.17.02520</v>
          </cell>
          <cell r="B915" t="str">
            <v>Fornecimento e instalação de braçadeira 1/2"""" p/ eletroduto</v>
          </cell>
          <cell r="C915" t="str">
            <v>UN</v>
          </cell>
          <cell r="D915">
            <v>1.1236999999999999</v>
          </cell>
        </row>
        <row r="916">
          <cell r="A916" t="str">
            <v>001.17.02540</v>
          </cell>
          <cell r="B916" t="str">
            <v>Fornecimento e instalação de braçadeira 2"""" p/ eletroduto</v>
          </cell>
          <cell r="C916" t="str">
            <v>UN</v>
          </cell>
          <cell r="D916">
            <v>2.2974000000000001</v>
          </cell>
        </row>
        <row r="917">
          <cell r="A917" t="str">
            <v>001.17.02560</v>
          </cell>
          <cell r="B917" t="str">
            <v>Fornecimento e instalação de braçadeira p/ eletroduto tipo unha de pvc, c/01 parafuso de d=25 mm (3/4"""")</v>
          </cell>
          <cell r="C917" t="str">
            <v>UN</v>
          </cell>
          <cell r="D917">
            <v>1.4237</v>
          </cell>
        </row>
        <row r="918">
          <cell r="A918" t="str">
            <v>001.17.02580</v>
          </cell>
          <cell r="B918" t="str">
            <v>Fornecimento e instalação de curva de ferro galvanizado de 135º diâm. 4""""</v>
          </cell>
          <cell r="C918" t="str">
            <v>UN</v>
          </cell>
          <cell r="D918">
            <v>82.295900000000003</v>
          </cell>
        </row>
        <row r="919">
          <cell r="A919" t="str">
            <v>001.17.02600</v>
          </cell>
          <cell r="B919" t="str">
            <v>Fornecimento e instalação de curva de ferro galvanizado de 135º diâm. 3""""</v>
          </cell>
          <cell r="C919" t="str">
            <v>UN</v>
          </cell>
          <cell r="D919">
            <v>47.335099999999997</v>
          </cell>
        </row>
        <row r="920">
          <cell r="A920" t="str">
            <v>001.17.02620</v>
          </cell>
          <cell r="B920" t="str">
            <v>Fornecimento e instalação de curva de ferro galvanizado de 135º diâm. 2 1/2""""</v>
          </cell>
          <cell r="C920" t="str">
            <v>UN</v>
          </cell>
          <cell r="D920">
            <v>35.726599999999998</v>
          </cell>
        </row>
        <row r="921">
          <cell r="A921" t="str">
            <v>001.17.02640</v>
          </cell>
          <cell r="B921" t="str">
            <v>Fornecimento e instalação de curva de ferro galvanizado de 135º diâm. 2""""</v>
          </cell>
          <cell r="C921" t="str">
            <v>UN</v>
          </cell>
          <cell r="D921">
            <v>23.161300000000001</v>
          </cell>
        </row>
        <row r="922">
          <cell r="A922" t="str">
            <v>001.17.02660</v>
          </cell>
          <cell r="B922" t="str">
            <v>Fornecimento e instalação de curva de ferro galvanizado de 135º diâm. 1 1/2""""</v>
          </cell>
          <cell r="C922" t="str">
            <v>UN</v>
          </cell>
          <cell r="D922">
            <v>15.5829</v>
          </cell>
        </row>
        <row r="923">
          <cell r="A923" t="str">
            <v>001.17.02680</v>
          </cell>
          <cell r="B923" t="str">
            <v>Fornecimento e instalação de curva de ferro galvanizado de 135º diâm. 1 1/4'</v>
          </cell>
          <cell r="C923" t="str">
            <v>UN</v>
          </cell>
          <cell r="D923">
            <v>8.7911000000000001</v>
          </cell>
        </row>
        <row r="924">
          <cell r="A924" t="str">
            <v>001.17.02700</v>
          </cell>
          <cell r="B924" t="str">
            <v>Fornecimento e instalação de curva de ferro galvanizado de 135º diâm. 1""""</v>
          </cell>
          <cell r="C924" t="str">
            <v>UN</v>
          </cell>
          <cell r="D924">
            <v>5.2630999999999997</v>
          </cell>
        </row>
        <row r="925">
          <cell r="A925" t="str">
            <v>001.17.02720</v>
          </cell>
          <cell r="B925" t="str">
            <v>Fornecimento e instalação de curva de ferro galvanizado de 135º diâm. 3/4'</v>
          </cell>
          <cell r="C925" t="str">
            <v>UN</v>
          </cell>
          <cell r="D925">
            <v>3.3908</v>
          </cell>
        </row>
        <row r="926">
          <cell r="A926" t="str">
            <v>001.17.02740</v>
          </cell>
          <cell r="B926" t="str">
            <v>Fornecimento e instalação de curva de ferro galvanizado de 90º diâm. 3""""</v>
          </cell>
          <cell r="C926" t="str">
            <v>UN</v>
          </cell>
          <cell r="D926">
            <v>48.845100000000002</v>
          </cell>
        </row>
        <row r="927">
          <cell r="A927" t="str">
            <v>001.17.02760</v>
          </cell>
          <cell r="B927" t="str">
            <v>Fornecimento e instalação de curva de ferro galvanizado de 90º diâm. 2 1/2""""</v>
          </cell>
          <cell r="C927" t="str">
            <v>UN</v>
          </cell>
          <cell r="D927">
            <v>32.026600000000002</v>
          </cell>
        </row>
        <row r="928">
          <cell r="A928" t="str">
            <v>001.17.02780</v>
          </cell>
          <cell r="B928" t="str">
            <v>Fornecimento e instalação de curva de ferro galvanizado de 90º diâm. 2""""</v>
          </cell>
          <cell r="C928" t="str">
            <v>UN</v>
          </cell>
          <cell r="D928">
            <v>18.261299999999999</v>
          </cell>
        </row>
        <row r="929">
          <cell r="A929" t="str">
            <v>001.17.02800</v>
          </cell>
          <cell r="B929" t="str">
            <v>Fornecimento e instalação de curva de ferro galvanizado de 90º diâm. 1 1/2""""</v>
          </cell>
          <cell r="C929" t="str">
            <v>UN</v>
          </cell>
          <cell r="D929">
            <v>9.9229000000000003</v>
          </cell>
        </row>
        <row r="930">
          <cell r="A930" t="str">
            <v>001.17.02820</v>
          </cell>
          <cell r="B930" t="str">
            <v>Fornecimento e instalação de curva de ferro galvanizado de 90º diâm. 1 1/4""""</v>
          </cell>
          <cell r="C930" t="str">
            <v>UN</v>
          </cell>
          <cell r="D930">
            <v>7.7911000000000001</v>
          </cell>
        </row>
        <row r="931">
          <cell r="A931" t="str">
            <v>001.17.02840</v>
          </cell>
          <cell r="B931" t="str">
            <v>Fornecimento e instalação de curva de ferro galvanizado de 90º diâm. 1""""</v>
          </cell>
          <cell r="C931" t="str">
            <v>UN</v>
          </cell>
          <cell r="D931">
            <v>3.7330999999999999</v>
          </cell>
        </row>
        <row r="932">
          <cell r="A932" t="str">
            <v>001.17.02860</v>
          </cell>
          <cell r="B932" t="str">
            <v>Fornecimento e instalação de curva de ferro galvanizado de 90º diâm. 3/4""""</v>
          </cell>
          <cell r="C932" t="str">
            <v>UN</v>
          </cell>
          <cell r="D932">
            <v>2.8408000000000002</v>
          </cell>
        </row>
        <row r="933">
          <cell r="A933" t="str">
            <v>001.17.02880</v>
          </cell>
          <cell r="B933" t="str">
            <v>Fornecimento e instalação de curva de ferro galvanizado de 90º diâm. 1/2""""</v>
          </cell>
          <cell r="C933" t="str">
            <v>UN</v>
          </cell>
          <cell r="D933">
            <v>2.3736999999999999</v>
          </cell>
        </row>
        <row r="934">
          <cell r="A934" t="str">
            <v>001.17.02900</v>
          </cell>
          <cell r="B934" t="str">
            <v>Fornecimento  e instalação de bujão de ferro galvanizado diâm 3""""</v>
          </cell>
          <cell r="C934" t="str">
            <v>UN</v>
          </cell>
          <cell r="D934">
            <v>19.371099999999998</v>
          </cell>
        </row>
        <row r="935">
          <cell r="A935" t="str">
            <v>001.17.02920</v>
          </cell>
          <cell r="B935" t="str">
            <v>Fornecimento  e instalação de bujão de ferro galvanizado diâm 4""""</v>
          </cell>
          <cell r="C935" t="str">
            <v>PC</v>
          </cell>
          <cell r="D935">
            <v>14.9945</v>
          </cell>
        </row>
        <row r="936">
          <cell r="A936" t="str">
            <v>001.17.02940</v>
          </cell>
          <cell r="B936" t="str">
            <v>Fornecimento e instalação de luva de ferro galvanizado  1/2""""</v>
          </cell>
          <cell r="C936" t="str">
            <v>UN</v>
          </cell>
          <cell r="D936">
            <v>1.1006</v>
          </cell>
        </row>
        <row r="937">
          <cell r="A937" t="str">
            <v>001.17.02960</v>
          </cell>
          <cell r="B937" t="str">
            <v>Fornecimento e instalação de luva de ferro galvanizado  3/4""""</v>
          </cell>
          <cell r="C937" t="str">
            <v>UN</v>
          </cell>
          <cell r="D937">
            <v>1.3318000000000001</v>
          </cell>
        </row>
        <row r="938">
          <cell r="A938" t="str">
            <v>001.17.02980</v>
          </cell>
          <cell r="B938" t="str">
            <v>Fornecimento e instalação de luva de ferro galvanizado  1""""</v>
          </cell>
          <cell r="C938" t="str">
            <v>UN</v>
          </cell>
          <cell r="D938">
            <v>2.4237000000000002</v>
          </cell>
        </row>
        <row r="939">
          <cell r="A939" t="str">
            <v>001.17.03000</v>
          </cell>
          <cell r="B939" t="str">
            <v>Fornecimento e instalação de luva de ferro galvanizado  1 1/4""""</v>
          </cell>
          <cell r="C939" t="str">
            <v>UN</v>
          </cell>
          <cell r="D939">
            <v>2.5436999999999999</v>
          </cell>
        </row>
        <row r="940">
          <cell r="A940" t="str">
            <v>001.17.03020</v>
          </cell>
          <cell r="B940" t="str">
            <v>Fornecimento e instalação de luva de ferro galvanizado  1 1/2</v>
          </cell>
          <cell r="C940" t="str">
            <v>UN</v>
          </cell>
          <cell r="D940">
            <v>3.1753</v>
          </cell>
        </row>
        <row r="941">
          <cell r="A941" t="str">
            <v>001.17.03040</v>
          </cell>
          <cell r="B941" t="str">
            <v>Fornecimento e instalação de luva de ferro galvanizado  2""""</v>
          </cell>
          <cell r="C941" t="str">
            <v>UN</v>
          </cell>
          <cell r="D941">
            <v>4.1574</v>
          </cell>
        </row>
        <row r="942">
          <cell r="A942" t="str">
            <v>001.17.03060</v>
          </cell>
          <cell r="B942" t="str">
            <v>Fornecimento e instalação de luva de ferro galvanizado  2 1/2""""</v>
          </cell>
          <cell r="C942" t="str">
            <v>UN</v>
          </cell>
          <cell r="D942">
            <v>7.9511000000000003</v>
          </cell>
        </row>
        <row r="943">
          <cell r="A943" t="str">
            <v>001.17.03080</v>
          </cell>
          <cell r="B943" t="str">
            <v>Fornecimento e instalação de luva de ferro galvanizado  3""""</v>
          </cell>
          <cell r="C943" t="str">
            <v>UN</v>
          </cell>
          <cell r="D943">
            <v>9.1328999999999994</v>
          </cell>
        </row>
        <row r="944">
          <cell r="A944" t="str">
            <v>001.17.03100</v>
          </cell>
          <cell r="B944" t="str">
            <v>Fornecimento e instalação de luva de ferro galvanizado  4""""</v>
          </cell>
          <cell r="C944" t="str">
            <v>UN</v>
          </cell>
          <cell r="D944">
            <v>11.984500000000001</v>
          </cell>
        </row>
        <row r="945">
          <cell r="A945" t="str">
            <v>001.17.03120</v>
          </cell>
          <cell r="B945" t="str">
            <v>Fornecimento e instalação de condulete de alumínio tipo universal a b e 1/2""""</v>
          </cell>
          <cell r="C945" t="str">
            <v>UN</v>
          </cell>
          <cell r="D945">
            <v>7.8429000000000002</v>
          </cell>
        </row>
        <row r="946">
          <cell r="A946" t="str">
            <v>001.17.03140</v>
          </cell>
          <cell r="B946" t="str">
            <v>Fornecimento e instalação de condulete de alumínio tipo universal a b e 3/4""""</v>
          </cell>
          <cell r="C946" t="str">
            <v>UN</v>
          </cell>
          <cell r="D946">
            <v>7.8429000000000002</v>
          </cell>
        </row>
        <row r="947">
          <cell r="A947" t="str">
            <v>001.17.03160</v>
          </cell>
          <cell r="B947" t="str">
            <v>Fornecimento e instalação de condulete de alumínio tipo universal a b e 1""""</v>
          </cell>
          <cell r="C947" t="str">
            <v>UN</v>
          </cell>
          <cell r="D947">
            <v>10.5345</v>
          </cell>
        </row>
        <row r="948">
          <cell r="A948" t="str">
            <v>001.17.03180</v>
          </cell>
          <cell r="B948" t="str">
            <v>Fornecimento e instalação de condulete de alumínio tipo universal a b e 1 1/4""""</v>
          </cell>
          <cell r="C948" t="str">
            <v>UN</v>
          </cell>
          <cell r="D948">
            <v>16.994499999999999</v>
          </cell>
        </row>
        <row r="949">
          <cell r="A949" t="str">
            <v>001.17.03200</v>
          </cell>
          <cell r="B949" t="str">
            <v>Fornecimento e instalação de condulete de alumínio tipo universal a b e 1 1/2""""</v>
          </cell>
          <cell r="C949" t="str">
            <v>UN</v>
          </cell>
          <cell r="D949">
            <v>24.618400000000001</v>
          </cell>
        </row>
        <row r="950">
          <cell r="A950" t="str">
            <v>001.17.03220</v>
          </cell>
          <cell r="B950" t="str">
            <v>Fornecimento e instalação de condulete de alumínio tipo universal a b e 2""""</v>
          </cell>
          <cell r="C950" t="str">
            <v>UN</v>
          </cell>
          <cell r="D950">
            <v>31.6921</v>
          </cell>
        </row>
        <row r="951">
          <cell r="A951" t="str">
            <v>001.17.03240</v>
          </cell>
          <cell r="B951" t="str">
            <v>Fornecimento e instalação de condulete de alumínio tipo universal a b e 2 1/2""""</v>
          </cell>
          <cell r="C951" t="str">
            <v>UN</v>
          </cell>
          <cell r="D951">
            <v>53.7956</v>
          </cell>
        </row>
        <row r="952">
          <cell r="A952" t="str">
            <v>001.17.03260</v>
          </cell>
          <cell r="B952" t="str">
            <v>Fornecimento e instalação de condulete de alumínio tipo universal a b e 3""""</v>
          </cell>
          <cell r="C952" t="str">
            <v>UN</v>
          </cell>
          <cell r="D952">
            <v>95.529300000000006</v>
          </cell>
        </row>
        <row r="953">
          <cell r="A953" t="str">
            <v>001.17.03280</v>
          </cell>
          <cell r="B953" t="str">
            <v>Fornecimento e instalação de condulete de alumínio tipo universal c lr ll lb 1/2""""</v>
          </cell>
          <cell r="C953" t="str">
            <v>UN</v>
          </cell>
          <cell r="D953">
            <v>8.0129000000000001</v>
          </cell>
        </row>
        <row r="954">
          <cell r="A954" t="str">
            <v>001.17.03300</v>
          </cell>
          <cell r="B954" t="str">
            <v>Fornecimento e instalação de condulete de alumínio tipo universal c lr ll lb 3/4""""</v>
          </cell>
          <cell r="C954" t="str">
            <v>UN</v>
          </cell>
          <cell r="D954">
            <v>6.7229000000000001</v>
          </cell>
        </row>
        <row r="955">
          <cell r="A955" t="str">
            <v>001.17.03320</v>
          </cell>
          <cell r="B955" t="str">
            <v>Fornecimento e instalação de condulete de alumínio tipo universal c lr ll lb 1""""</v>
          </cell>
          <cell r="C955" t="str">
            <v>UN</v>
          </cell>
          <cell r="D955">
            <v>7.2744999999999997</v>
          </cell>
        </row>
        <row r="956">
          <cell r="A956" t="str">
            <v>001.17.03340</v>
          </cell>
          <cell r="B956" t="str">
            <v>Fornecimento e instalação de condulete de alumínio tipo universal c lr ll lb 1 1/4""""</v>
          </cell>
          <cell r="C956" t="str">
            <v>UN</v>
          </cell>
          <cell r="D956">
            <v>16.964500000000001</v>
          </cell>
        </row>
        <row r="957">
          <cell r="A957" t="str">
            <v>001.17.03360</v>
          </cell>
          <cell r="B957" t="str">
            <v>Fornecimento e instalação de condulete de alumínio tipo universal c lr ll lb 1 1/2""""</v>
          </cell>
          <cell r="C957" t="str">
            <v>UN</v>
          </cell>
          <cell r="D957">
            <v>26.118400000000001</v>
          </cell>
        </row>
        <row r="958">
          <cell r="A958" t="str">
            <v>001.17.03380</v>
          </cell>
          <cell r="B958" t="str">
            <v>Fornecimento e instalação de condulete de alumínio tipo universal c lr ll lb 2""""</v>
          </cell>
          <cell r="C958" t="str">
            <v>UN</v>
          </cell>
          <cell r="D958">
            <v>35.202100000000002</v>
          </cell>
        </row>
        <row r="959">
          <cell r="A959" t="str">
            <v>001.17.03400</v>
          </cell>
          <cell r="B959" t="str">
            <v>Fornecimento e instalação de condulete de alunínio tipo universal c lr ll lb 2 1/2""""</v>
          </cell>
          <cell r="C959" t="str">
            <v>UN</v>
          </cell>
          <cell r="D959">
            <v>54.0456</v>
          </cell>
        </row>
        <row r="960">
          <cell r="A960" t="str">
            <v>001.17.03420</v>
          </cell>
          <cell r="B960" t="str">
            <v>Fornecimento e instalação de condulete de alumínio tipo universal c lr ll lb 3""""</v>
          </cell>
          <cell r="C960" t="str">
            <v>UN</v>
          </cell>
          <cell r="D960">
            <v>95.529300000000006</v>
          </cell>
        </row>
        <row r="961">
          <cell r="A961" t="str">
            <v>001.17.03440</v>
          </cell>
          <cell r="B961" t="str">
            <v>Fornecimento e instalação de condulete de alumínio tipo universal lbr lbl tr tl 1/2""""</v>
          </cell>
          <cell r="C961" t="str">
            <v>UN</v>
          </cell>
          <cell r="D961">
            <v>8.4129000000000005</v>
          </cell>
        </row>
        <row r="962">
          <cell r="A962" t="str">
            <v>001.17.03460</v>
          </cell>
          <cell r="B962" t="str">
            <v>Fornecimento e instalação de condulete de alumínio tipo universal lbr lbl tr tl 3/4""""</v>
          </cell>
          <cell r="C962" t="str">
            <v>UN</v>
          </cell>
          <cell r="D962">
            <v>8.4129000000000005</v>
          </cell>
        </row>
        <row r="963">
          <cell r="A963" t="str">
            <v>001.17.03480</v>
          </cell>
          <cell r="B963" t="str">
            <v>Fornecimento e instalação de condulete de alumínio tipo universal lbr lbl tr tl 1""""</v>
          </cell>
          <cell r="C963" t="str">
            <v>UN</v>
          </cell>
          <cell r="D963">
            <v>11.634499999999999</v>
          </cell>
        </row>
        <row r="964">
          <cell r="A964" t="str">
            <v>001.17.03500</v>
          </cell>
          <cell r="B964" t="str">
            <v>Fornecimento e instalação de condulete de alumínio tipo universal lbr lbl tr tl 1 1/4""""</v>
          </cell>
          <cell r="C964" t="str">
            <v>UN</v>
          </cell>
          <cell r="D964">
            <v>18.634499999999999</v>
          </cell>
        </row>
        <row r="965">
          <cell r="A965" t="str">
            <v>001.17.03520</v>
          </cell>
          <cell r="B965" t="str">
            <v>Fornecimento e instalação de condulete de alumínio tipo universal lbr lbl tr tl 1 1/2""""</v>
          </cell>
          <cell r="C965" t="str">
            <v>UN</v>
          </cell>
          <cell r="D965">
            <v>26.628399999999999</v>
          </cell>
        </row>
        <row r="966">
          <cell r="A966" t="str">
            <v>001.17.03540</v>
          </cell>
          <cell r="B966" t="str">
            <v>Fornecimento e instalação de condulete de alumínio tipo universal lbr lbl tr tl 2""""</v>
          </cell>
          <cell r="C966" t="str">
            <v>UN</v>
          </cell>
          <cell r="D966">
            <v>36.412100000000002</v>
          </cell>
        </row>
        <row r="967">
          <cell r="A967" t="str">
            <v>001.17.03560</v>
          </cell>
          <cell r="B967" t="str">
            <v>Fornecimento e instalação de condulete de alumínio tipo universal lbr lbl tr tl 2 1/2""""</v>
          </cell>
          <cell r="C967" t="str">
            <v>UN</v>
          </cell>
          <cell r="D967">
            <v>57.395600000000002</v>
          </cell>
        </row>
        <row r="968">
          <cell r="A968" t="str">
            <v>001.17.03580</v>
          </cell>
          <cell r="B968" t="str">
            <v>Fornecimento e instalação de condulete de alumínio tipo universal lbr lbl tr tl 3""""</v>
          </cell>
          <cell r="C968" t="str">
            <v>UN</v>
          </cell>
          <cell r="D968">
            <v>69.369299999999996</v>
          </cell>
        </row>
        <row r="969">
          <cell r="A969" t="str">
            <v>001.17.03600</v>
          </cell>
          <cell r="B969" t="str">
            <v>Fornecimento e instalação de caixa metálica com tampa parafusada de 20.00x20.00x10.00 cm</v>
          </cell>
          <cell r="C969" t="str">
            <v>UN</v>
          </cell>
          <cell r="D969">
            <v>24.665900000000001</v>
          </cell>
        </row>
        <row r="970">
          <cell r="A970" t="str">
            <v>001.17.03620</v>
          </cell>
          <cell r="B970" t="str">
            <v>Fornecimento e instalação de caixa metálica com tampa parafusada de 25.00x25.00x12.00 cm</v>
          </cell>
          <cell r="C970" t="str">
            <v>UN</v>
          </cell>
          <cell r="D970">
            <v>23.607700000000001</v>
          </cell>
        </row>
        <row r="971">
          <cell r="A971" t="str">
            <v>001.17.03640</v>
          </cell>
          <cell r="B971" t="str">
            <v>Fornecimento e instalação de caixa metálica com tampa parafusada 30.00x30.00x15.00 cm</v>
          </cell>
          <cell r="C971" t="str">
            <v>UN</v>
          </cell>
          <cell r="D971">
            <v>41.005099999999999</v>
          </cell>
        </row>
        <row r="972">
          <cell r="A972" t="str">
            <v>001.17.03660</v>
          </cell>
          <cell r="B972" t="str">
            <v>Fornecimento e instalação de caixa metálica com tampa parafusada 40.00x40.00x15.00 cm</v>
          </cell>
          <cell r="C972" t="str">
            <v>UN</v>
          </cell>
          <cell r="D972">
            <v>61.6633</v>
          </cell>
        </row>
        <row r="973">
          <cell r="A973" t="str">
            <v>001.17.03680</v>
          </cell>
          <cell r="B973" t="str">
            <v>Fornecimento e instalação de caixa metálica com tampa parafusada 50.00x50.00x15.00 cm</v>
          </cell>
          <cell r="C973" t="str">
            <v>UN</v>
          </cell>
          <cell r="D973">
            <v>77.553299999999993</v>
          </cell>
        </row>
        <row r="974">
          <cell r="A974" t="str">
            <v>001.17.03700</v>
          </cell>
          <cell r="B974" t="str">
            <v>Fornecimento e instalação de  rolo de fita isolante plástica, de 20.00 m</v>
          </cell>
          <cell r="C974" t="str">
            <v>UN</v>
          </cell>
          <cell r="D974">
            <v>13.7866</v>
          </cell>
        </row>
        <row r="975">
          <cell r="A975" t="str">
            <v>001.17.03720</v>
          </cell>
          <cell r="B975" t="str">
            <v>Fornecimento e instalação de  rolo de fita isolante plástica, de 10.00 m</v>
          </cell>
          <cell r="C975" t="str">
            <v>UN</v>
          </cell>
          <cell r="D975">
            <v>12.1966</v>
          </cell>
        </row>
        <row r="976">
          <cell r="A976" t="str">
            <v>001.17.03740</v>
          </cell>
          <cell r="B976" t="str">
            <v>Fornecimento e instalação de  rolo de fita isolante plástica, de 05.00 m</v>
          </cell>
          <cell r="C976" t="str">
            <v>UN</v>
          </cell>
          <cell r="D976">
            <v>6.7183999999999999</v>
          </cell>
        </row>
        <row r="977">
          <cell r="A977" t="str">
            <v>001.17.03760</v>
          </cell>
          <cell r="B977" t="str">
            <v>Fornecimento e instalação de rolo de fita isolante de alta fusão, de 10.00 m</v>
          </cell>
          <cell r="C977" t="str">
            <v>UN</v>
          </cell>
          <cell r="D977">
            <v>19.526599999999998</v>
          </cell>
        </row>
        <row r="978">
          <cell r="A978" t="str">
            <v>001.17.03800</v>
          </cell>
          <cell r="B978" t="str">
            <v>Fornecimento e instalação de quadro metálico com fundo de madeira com maçaneta e fechadura de 100.00 x 100.00 x 15.00 cm</v>
          </cell>
          <cell r="C978" t="str">
            <v>UN</v>
          </cell>
          <cell r="D978">
            <v>179.25659999999999</v>
          </cell>
        </row>
        <row r="979">
          <cell r="A979" t="str">
            <v>001.17.03820</v>
          </cell>
          <cell r="B979" t="str">
            <v>Fornecimento e instalação de quadro metálico com fundo de madeira com maçaneta e fechadura de 90.00 x 90.00 x 15.00 cm</v>
          </cell>
          <cell r="C979" t="str">
            <v>UN</v>
          </cell>
          <cell r="D979">
            <v>157.5566</v>
          </cell>
        </row>
        <row r="980">
          <cell r="A980" t="str">
            <v>001.17.03840</v>
          </cell>
          <cell r="B980" t="str">
            <v>Fornecimento e instalação de quadro metálico com fundo de madeira com maçaneta e fechadura de 60.00 x 60.00 x 15.00 cm</v>
          </cell>
          <cell r="C980" t="str">
            <v>UN</v>
          </cell>
          <cell r="D980">
            <v>111.6384</v>
          </cell>
        </row>
        <row r="981">
          <cell r="A981" t="str">
            <v>001.17.03860</v>
          </cell>
          <cell r="B981" t="str">
            <v>Fornecimento e instalação de quadro de distribuição com porta sem disjuntores e sem barramento até 06 circuitos</v>
          </cell>
          <cell r="C981" t="str">
            <v>UN</v>
          </cell>
          <cell r="D981">
            <v>30.973299999999998</v>
          </cell>
        </row>
        <row r="982">
          <cell r="A982" t="str">
            <v>001.17.03880</v>
          </cell>
          <cell r="B982" t="str">
            <v>Fornecimento e instalação de quadro de distribuição com porta sem disjuntores e sem barramento de 07 a 10 circuitos</v>
          </cell>
          <cell r="C982" t="str">
            <v>UN</v>
          </cell>
          <cell r="D982">
            <v>37.423299999999998</v>
          </cell>
        </row>
        <row r="983">
          <cell r="A983" t="str">
            <v>001.17.03900</v>
          </cell>
          <cell r="B983" t="str">
            <v>Fornecimento e instalação de quadro de distribuição com porta sem disjuntores e sem barramento de 11 a 15 circuitos</v>
          </cell>
          <cell r="C983" t="str">
            <v>UN</v>
          </cell>
          <cell r="D983">
            <v>105.5917</v>
          </cell>
        </row>
        <row r="984">
          <cell r="A984" t="str">
            <v>001.17.03920</v>
          </cell>
          <cell r="B984" t="str">
            <v>Fornecimento e instalação de quadro de distribuição com porta sem disjuntores e sem barramento de 16 a 20 circuitos</v>
          </cell>
          <cell r="C984" t="str">
            <v>UN</v>
          </cell>
          <cell r="D984">
            <v>95.491699999999994</v>
          </cell>
        </row>
        <row r="985">
          <cell r="A985" t="str">
            <v>001.17.03940</v>
          </cell>
          <cell r="B985" t="str">
            <v>Fornecimento e instalação de quadro de distribuição com porta sem disjuntores e sem barramento até 03 circuitos, de sobrepor</v>
          </cell>
          <cell r="C985" t="str">
            <v>UN</v>
          </cell>
          <cell r="D985">
            <v>25.473299999999998</v>
          </cell>
        </row>
        <row r="986">
          <cell r="A986" t="str">
            <v>001.17.03960</v>
          </cell>
          <cell r="B986" t="str">
            <v>Fornecimento e instalação de quadro de distribuição com porta sem disjuntores e sem barramento até 06 circuitos, de sobrepor</v>
          </cell>
          <cell r="C986" t="str">
            <v>UN</v>
          </cell>
          <cell r="D986">
            <v>34.773299999999999</v>
          </cell>
        </row>
        <row r="987">
          <cell r="A987" t="str">
            <v>001.17.03980</v>
          </cell>
          <cell r="B987" t="str">
            <v>Fornecimento e instalação de quadro de distribuição com porta com barramento sem previsão para disjuntor geral e sem disjuntores, até 18 circuitos</v>
          </cell>
          <cell r="C987" t="str">
            <v>UN</v>
          </cell>
          <cell r="D987">
            <v>87.709900000000005</v>
          </cell>
        </row>
        <row r="988">
          <cell r="A988" t="str">
            <v>001.17.04000</v>
          </cell>
          <cell r="B988" t="str">
            <v>Fornecimento e instalação de quadro de distribuição com porta com barramento sem previsão para disjuntor geral e sem disjuntores, de 19 a 30  circuitos</v>
          </cell>
          <cell r="C988" t="str">
            <v>UN</v>
          </cell>
          <cell r="D988">
            <v>140.7784</v>
          </cell>
        </row>
        <row r="989">
          <cell r="A989" t="str">
            <v>001.17.04020</v>
          </cell>
          <cell r="B989" t="str">
            <v>Fornecimento e instalação de quadro de distribuição com porta com barramento sem previsão para disjuntor geral e sem disjuntores, de 31 a 42  circuitos</v>
          </cell>
          <cell r="C989" t="str">
            <v>UN</v>
          </cell>
          <cell r="D989">
            <v>150.89660000000001</v>
          </cell>
        </row>
        <row r="990">
          <cell r="A990" t="str">
            <v>001.17.04040</v>
          </cell>
          <cell r="B990" t="str">
            <v>Fornecimento e instalação de quadro de distribuição trifásico c/ barramento, c/ previsão para disjuntor geral, com porta e sem disjuntores até 15 circuitos</v>
          </cell>
          <cell r="C990" t="str">
            <v>UN</v>
          </cell>
          <cell r="D990">
            <v>105.5917</v>
          </cell>
        </row>
        <row r="991">
          <cell r="A991" t="str">
            <v>001.17.04060</v>
          </cell>
          <cell r="B991" t="str">
            <v>Fornecimento e instalação de quadro de distribuição trifásico c/ barramento, c/ previsão para disjuntor geral, com porta e sem disjuntores de 16 a 27 circuitos</v>
          </cell>
          <cell r="C991" t="str">
            <v>UN</v>
          </cell>
          <cell r="D991">
            <v>158.7099</v>
          </cell>
        </row>
        <row r="992">
          <cell r="A992" t="str">
            <v>001.17.04080</v>
          </cell>
          <cell r="B992" t="str">
            <v>Fornecimento e instalação de quadro de distribuição trifásico c/ barramento, c/ previsão para disjuntor geral, com porta e sem disjuntores de 28 a 30  circuitos</v>
          </cell>
          <cell r="C992" t="str">
            <v>UN</v>
          </cell>
          <cell r="D992">
            <v>140.7784</v>
          </cell>
        </row>
        <row r="993">
          <cell r="A993" t="str">
            <v>001.17.04100</v>
          </cell>
          <cell r="B993" t="str">
            <v>Fornecimento e instalação de quadro de distribuição trifásico c/ barramento, c/ previsão para disjuntor geral, com porta e sem disjuntores de 31 a 56  circuitos</v>
          </cell>
          <cell r="C993" t="str">
            <v>UN</v>
          </cell>
          <cell r="D993">
            <v>350.94659999999999</v>
          </cell>
        </row>
        <row r="994">
          <cell r="A994" t="str">
            <v>001.17.04120</v>
          </cell>
          <cell r="B994" t="str">
            <v>Fornecimento e instalação de quadro de distribuição de lógica, metálico com porta e trinco de embutir ou de sobrepor</v>
          </cell>
          <cell r="C994" t="str">
            <v>UN</v>
          </cell>
          <cell r="D994">
            <v>41.973300000000002</v>
          </cell>
        </row>
        <row r="995">
          <cell r="A995" t="str">
            <v>001.17.04140</v>
          </cell>
          <cell r="B995" t="str">
            <v>Fornecimento e instalação de quadro para comando 1,20x0,80x0,35m</v>
          </cell>
          <cell r="C995" t="str">
            <v>UN</v>
          </cell>
          <cell r="D995">
            <v>40.946599999999997</v>
          </cell>
        </row>
        <row r="996">
          <cell r="A996" t="str">
            <v>001.17.04160</v>
          </cell>
          <cell r="B996" t="str">
            <v>Fornecimento e instalação de disjuntor monopolar c/ proteção termomagnética automática da eletromar ou similar de 10amp a 30amp</v>
          </cell>
          <cell r="C996" t="str">
            <v>UN</v>
          </cell>
          <cell r="D996">
            <v>7.6711</v>
          </cell>
        </row>
        <row r="997">
          <cell r="A997" t="str">
            <v>001.17.04180</v>
          </cell>
          <cell r="B997" t="str">
            <v>Fornecimento e instalação de disjuntor monopolar c/ proteção termomagnética automática da eletromar ou similar de 40amp a 50amp</v>
          </cell>
          <cell r="C997" t="str">
            <v>UN</v>
          </cell>
          <cell r="D997">
            <v>9.5710999999999995</v>
          </cell>
        </row>
        <row r="998">
          <cell r="A998" t="str">
            <v>001.17.04200</v>
          </cell>
          <cell r="B998" t="str">
            <v>Fornecimento e instalação de disjuntor monopolar c/ proteção termomagnética automática da eletromar ou similar de 70amp a 100amp</v>
          </cell>
          <cell r="C998" t="str">
            <v>UN</v>
          </cell>
          <cell r="D998">
            <v>16.071100000000001</v>
          </cell>
        </row>
        <row r="999">
          <cell r="A999" t="str">
            <v>001.17.04220</v>
          </cell>
          <cell r="B999" t="str">
            <v>Fornecimento e instalação de disjuntor bipolar c/ proteção termomagnética automática da eletromar ou similar de 10amp a 50amp</v>
          </cell>
          <cell r="C999" t="str">
            <v>UN</v>
          </cell>
          <cell r="D999">
            <v>32.892099999999999</v>
          </cell>
        </row>
        <row r="1000">
          <cell r="A1000" t="str">
            <v>001.17.04240</v>
          </cell>
          <cell r="B1000" t="str">
            <v>Fornecimento e instalação de disjuntor bipolar c/ proteção termomagnética automática da eletromar ou similar de 60amp a 100amp</v>
          </cell>
          <cell r="C1000" t="str">
            <v>UN</v>
          </cell>
          <cell r="D1000">
            <v>44.162100000000002</v>
          </cell>
        </row>
        <row r="1001">
          <cell r="A1001" t="str">
            <v>001.17.04260</v>
          </cell>
          <cell r="B1001" t="str">
            <v>Fornecimento e instalação de disjuntor tripolar c/ proteção termomagnética automática da eletromar ou similar de 30amp a 50amp</v>
          </cell>
          <cell r="C1001" t="str">
            <v>UN</v>
          </cell>
          <cell r="D1001">
            <v>34.613</v>
          </cell>
        </row>
        <row r="1002">
          <cell r="A1002" t="str">
            <v>001.17.04280</v>
          </cell>
          <cell r="B1002" t="str">
            <v>Fornecimento e instalação de disjuntor tripolar c/ proteção termomagnética automática da eletromar ou similar de 60amp a 100amp</v>
          </cell>
          <cell r="C1002" t="str">
            <v>UN</v>
          </cell>
          <cell r="D1002">
            <v>42.713000000000001</v>
          </cell>
        </row>
        <row r="1003">
          <cell r="A1003" t="str">
            <v>001.17.04300</v>
          </cell>
          <cell r="B1003" t="str">
            <v>Fornecimento e instalação de disjuntor tripolar tipo ca-terno magnetico 125-150-175-200-225a da eletromar</v>
          </cell>
          <cell r="C1003" t="str">
            <v>UN</v>
          </cell>
          <cell r="D1003">
            <v>130.47329999999999</v>
          </cell>
        </row>
        <row r="1004">
          <cell r="A1004" t="str">
            <v>001.17.04320</v>
          </cell>
          <cell r="B1004" t="str">
            <v>Fornecimento e instalação de disjuntor tripolar tipo da-termo magnético 250-300-350-400a da eletromar</v>
          </cell>
          <cell r="C1004" t="str">
            <v>UN</v>
          </cell>
          <cell r="D1004">
            <v>1793.9499000000001</v>
          </cell>
        </row>
        <row r="1005">
          <cell r="A1005" t="str">
            <v>001.17.04340</v>
          </cell>
          <cell r="B1005" t="str">
            <v>Fornecimento e instalação de disjuntor termomagnético (diaquick) - siemens monopolar 2a/240v</v>
          </cell>
          <cell r="C1005" t="str">
            <v>UN</v>
          </cell>
          <cell r="D1005">
            <v>26.711099999999998</v>
          </cell>
        </row>
        <row r="1006">
          <cell r="A1006" t="str">
            <v>001.17.04360</v>
          </cell>
          <cell r="B1006" t="str">
            <v>Fornecimento e instalação de disjuntor termomagnético (diaquick) - siemens monofásico 6a/240v</v>
          </cell>
          <cell r="C1006" t="str">
            <v>UN</v>
          </cell>
          <cell r="D1006">
            <v>26.8111</v>
          </cell>
        </row>
        <row r="1007">
          <cell r="A1007" t="str">
            <v>001.17.04380</v>
          </cell>
          <cell r="B1007" t="str">
            <v>Fornecimento e instalação de disjuntor termomagnético (diaquick) - siemens monofásico 25a/240v</v>
          </cell>
          <cell r="C1007" t="str">
            <v>UN</v>
          </cell>
          <cell r="D1007">
            <v>12.5511</v>
          </cell>
        </row>
        <row r="1008">
          <cell r="A1008" t="str">
            <v>001.17.04400</v>
          </cell>
          <cell r="B1008" t="str">
            <v>Fornecimento e instalação de disjuntor termomagnético (diaquick) - siemens monofásico 30a/240v</v>
          </cell>
          <cell r="C1008" t="str">
            <v>UN</v>
          </cell>
          <cell r="D1008">
            <v>9.6710999999999991</v>
          </cell>
        </row>
        <row r="1009">
          <cell r="A1009" t="str">
            <v>001.17.04420</v>
          </cell>
          <cell r="B1009" t="str">
            <v>Fornecimento e instalação de disjuntor termomagnético (diaquik) - tripolar - 30a/240v</v>
          </cell>
          <cell r="C1009" t="str">
            <v>UN</v>
          </cell>
          <cell r="D1009">
            <v>117.18300000000001</v>
          </cell>
        </row>
        <row r="1010">
          <cell r="A1010" t="str">
            <v>001.17.04440</v>
          </cell>
          <cell r="B1010" t="str">
            <v>Fornecimento e instalação de conjunto arstrop com tomada bipolar mais polo terra e disjuntor termomagnético unipolar de até 30a/250v para embutir em caixa metálica de 4"""" x 4"""" x 2""""</v>
          </cell>
          <cell r="C1010" t="str">
            <v>CJ</v>
          </cell>
          <cell r="D1010">
            <v>45.677399999999999</v>
          </cell>
        </row>
        <row r="1011">
          <cell r="A1011" t="str">
            <v>001.17.04460</v>
          </cell>
          <cell r="B1011" t="str">
            <v>Fornecimento e instalação de disjuntor tripolar a pequeno(reduzido) volume de óleo, com dispositivo de abertura mecanico e eletrônicamente livre, uso interno, tensão nominal 13,8 kv, corrente nominal (mínima) - 350 a,  potência interrupção simétrica (mí</v>
          </cell>
          <cell r="C1011" t="str">
            <v>UN</v>
          </cell>
          <cell r="D1011">
            <v>51.183199999999999</v>
          </cell>
        </row>
        <row r="1012">
          <cell r="A1012" t="str">
            <v>001.17.04480</v>
          </cell>
          <cell r="B1012" t="str">
            <v>Fornecimento e instalação de tomada de corrente de sobrepor """"conjunto arstop"""" com disjuntor bipolar de 20a/250v e tomada 2p+t em caixa de 10 x 10 x 5 cm</v>
          </cell>
          <cell r="C1012" t="str">
            <v>CJ</v>
          </cell>
          <cell r="D1012">
            <v>45.677399999999999</v>
          </cell>
        </row>
        <row r="1013">
          <cell r="A1013" t="str">
            <v>001.17.04500</v>
          </cell>
          <cell r="B1013" t="str">
            <v>Fornecimento e instalação de tomada tipo universal de 10a/250v com espelho para embutir com caixa metalica 4""""x2""""</v>
          </cell>
          <cell r="C1013" t="str">
            <v>CJ</v>
          </cell>
          <cell r="D1013">
            <v>7.2251000000000003</v>
          </cell>
        </row>
        <row r="1014">
          <cell r="A1014" t="str">
            <v>001.17.04520</v>
          </cell>
          <cell r="B1014" t="str">
            <v>Fornecimento e instalação de tomada tipo universal de 10a/250v com espelho para embutir sem caixa metalica 4""""x2""""</v>
          </cell>
          <cell r="C1014" t="str">
            <v>UN</v>
          </cell>
          <cell r="D1014">
            <v>3.1496</v>
          </cell>
        </row>
        <row r="1015">
          <cell r="A1015" t="str">
            <v>001.17.04540</v>
          </cell>
          <cell r="B1015" t="str">
            <v>Fornecimento e instalação de tomada de força tipo universal bipolar c/ polo terra p/20a/250v com espelho para embutir com caixa metalica 4""""x2""""</v>
          </cell>
          <cell r="C1015" t="str">
            <v>CJ</v>
          </cell>
          <cell r="D1015">
            <v>10.1541</v>
          </cell>
        </row>
        <row r="1016">
          <cell r="A1016" t="str">
            <v>001.17.04560</v>
          </cell>
          <cell r="B1016" t="str">
            <v>Fornecimento e instalação de tomada de força tipo universal bipolar c/ polo terra p/20a/250v com espelho para embutir sem caixa metalica 4""""x2""""</v>
          </cell>
          <cell r="C1016" t="str">
            <v>UN</v>
          </cell>
          <cell r="D1016">
            <v>8.1186000000000007</v>
          </cell>
        </row>
        <row r="1017">
          <cell r="A1017" t="str">
            <v>001.17.04580</v>
          </cell>
          <cell r="B1017" t="str">
            <v>Fornecimento e instalação de tomada de força tripolar c/ polo terra para 30a/380v c/ espelho para embutir com caixa metálica 4""""x2""""</v>
          </cell>
          <cell r="C1017" t="str">
            <v>CJ</v>
          </cell>
          <cell r="D1017">
            <v>10.5229</v>
          </cell>
        </row>
        <row r="1018">
          <cell r="A1018" t="str">
            <v>001.17.04600</v>
          </cell>
          <cell r="B1018" t="str">
            <v>Fornecimento e instalação de tomada de força tripolar c/ polo terra para 30a/380v c/ espelho para embutir sem caixa metálica 4""""x2""""</v>
          </cell>
          <cell r="C1018" t="str">
            <v>UN</v>
          </cell>
          <cell r="D1018">
            <v>8.4876000000000005</v>
          </cell>
        </row>
        <row r="1019">
          <cell r="A1019" t="str">
            <v>001.17.04620</v>
          </cell>
          <cell r="B1019" t="str">
            <v>Fornecimento e instalação de tomada de piso com tampa em liga de latão e caixa de ligação em liga de alumínio fundido de 4"""" x 2"""" tipo universal de 10a/250v</v>
          </cell>
          <cell r="C1019" t="str">
            <v>CJ</v>
          </cell>
          <cell r="D1019">
            <v>22.4251</v>
          </cell>
        </row>
        <row r="1020">
          <cell r="A1020" t="str">
            <v>001.17.04640</v>
          </cell>
          <cell r="B1020" t="str">
            <v>Fornecimento e instalação de tomada de piso com tampa em liga de latão e caixa de ligação em liga de alumínio fundido de 4"""" x 2"""" tipo bipolar mais polo terra de 30a/250v</v>
          </cell>
          <cell r="C1020" t="str">
            <v>CJ</v>
          </cell>
          <cell r="D1020">
            <v>25.354099999999999</v>
          </cell>
        </row>
        <row r="1021">
          <cell r="A1021" t="str">
            <v>001.17.04660</v>
          </cell>
          <cell r="B1021" t="str">
            <v>Fornecimento e instalação de tomada de piso com tampa em liga de latão e caixa de ligação em liga de alumínio fundido de 4"""" x 2"""" tipo tripolar mais polo terra de 30/380v</v>
          </cell>
          <cell r="C1021" t="str">
            <v>CJ</v>
          </cell>
          <cell r="D1021">
            <v>25.722899999999999</v>
          </cell>
        </row>
        <row r="1022">
          <cell r="A1022" t="str">
            <v>001.17.04680</v>
          </cell>
          <cell r="B1022" t="str">
            <v>Fornecimento e instalação de tomada para telefone padrão telebrás c/ espelho p/ embutir com caixa metálica 4"""" x 2""""</v>
          </cell>
          <cell r="C1022" t="str">
            <v>CJ</v>
          </cell>
          <cell r="D1022">
            <v>11.572900000000001</v>
          </cell>
        </row>
        <row r="1023">
          <cell r="A1023" t="str">
            <v>001.17.04700</v>
          </cell>
          <cell r="B1023" t="str">
            <v>Fornecimento e instalação de tomada para telefone padrão telebrás c/ espelho p/ embutir sem caixa metálica 4"""" x 2""""</v>
          </cell>
          <cell r="C1023" t="str">
            <v>UN</v>
          </cell>
          <cell r="D1023">
            <v>9.5375999999999994</v>
          </cell>
        </row>
        <row r="1024">
          <cell r="A1024" t="str">
            <v>001.17.04720</v>
          </cell>
          <cell r="B1024" t="str">
            <v>Fornecimento e instalação de tomada para telefone padrão telebrás c/ espelho p/ embutir sem caixa metálica 4"""" x 4""""</v>
          </cell>
          <cell r="C1024" t="str">
            <v>CJ</v>
          </cell>
          <cell r="D1024">
            <v>12.1629</v>
          </cell>
        </row>
        <row r="1025">
          <cell r="A1025" t="str">
            <v>001.17.04740</v>
          </cell>
          <cell r="B1025" t="str">
            <v>Fornecimento e instalação de tomada de piso p/ telefone padrão telebrás c/ espelho e tampa em liga de latão montada em caixa de liga de alumínio 4"""" x 2""""</v>
          </cell>
          <cell r="C1025" t="str">
            <v>CJ</v>
          </cell>
          <cell r="D1025">
            <v>26.7729</v>
          </cell>
        </row>
        <row r="1026">
          <cell r="A1026" t="str">
            <v>001.17.04760</v>
          </cell>
          <cell r="B1026" t="str">
            <v>Fornecimento e instalação de tomada de corrente monofásica c/03 pinos (fase,neutro e terra) de 10a/250v com caixa metalica 4""""x2""""</v>
          </cell>
          <cell r="C1026" t="str">
            <v>UN</v>
          </cell>
          <cell r="D1026">
            <v>10.1541</v>
          </cell>
        </row>
        <row r="1027">
          <cell r="A1027" t="str">
            <v>001.17.04780</v>
          </cell>
          <cell r="B1027" t="str">
            <v>Fornecimento e instalação de tomada de corrente monofásica c/03 pinos (fase,neutro e terra) de 10a/250v sem caixa metalica 4""""x2""""</v>
          </cell>
          <cell r="C1027" t="str">
            <v>UN</v>
          </cell>
          <cell r="D1027">
            <v>8.1186000000000007</v>
          </cell>
        </row>
        <row r="1028">
          <cell r="A1028" t="str">
            <v>001.17.04800</v>
          </cell>
          <cell r="B1028" t="str">
            <v>Fornecimento e instalação de tomada especial para informática 15a/250v com espelho para embutir com caixa metalica 4"""" x 2""""</v>
          </cell>
          <cell r="C1028" t="str">
            <v>UN</v>
          </cell>
          <cell r="D1028">
            <v>9.8728999999999996</v>
          </cell>
        </row>
        <row r="1029">
          <cell r="A1029" t="str">
            <v>001.17.04820</v>
          </cell>
          <cell r="B1029" t="str">
            <v>Fornecimento e instalação de tomada especial para informática 15a/250v com espelho para embutir sem caixa metálica 4"""" x 2""""</v>
          </cell>
          <cell r="C1029" t="str">
            <v>UN</v>
          </cell>
          <cell r="D1029">
            <v>7.8376000000000001</v>
          </cell>
        </row>
        <row r="1030">
          <cell r="A1030" t="str">
            <v>001.17.04840</v>
          </cell>
          <cell r="B1030" t="str">
            <v>Fornecimento e instalação de tomada de corrente para chuveiro elétrico com 02 polos + terra de 20a/250v com caixa metálica 4"""" x 2""""</v>
          </cell>
          <cell r="C1030" t="str">
            <v>CJ</v>
          </cell>
          <cell r="D1030">
            <v>10.1541</v>
          </cell>
        </row>
        <row r="1031">
          <cell r="A1031" t="str">
            <v>001.17.04860</v>
          </cell>
          <cell r="B1031" t="str">
            <v>Fornecimento e instalação de tomada de corrente para chuveiro elétrico com 02 polos + terra de 20a/250v sem caixa metálica 4"""" x 2""""</v>
          </cell>
          <cell r="C1031" t="str">
            <v>UN</v>
          </cell>
          <cell r="D1031">
            <v>8.1186000000000007</v>
          </cell>
        </row>
        <row r="1032">
          <cell r="A1032" t="str">
            <v>001.17.04880</v>
          </cell>
          <cell r="B1032" t="str">
            <v>Fornecimento e insalação de tomada universal tomada tipo universal de 10a/250v de sobrepor</v>
          </cell>
          <cell r="C1032" t="str">
            <v>UN</v>
          </cell>
          <cell r="D1032">
            <v>3.1496</v>
          </cell>
        </row>
        <row r="1033">
          <cell r="A1033" t="str">
            <v>001.17.04900</v>
          </cell>
          <cell r="B1033" t="str">
            <v>Fornecimento e instalação de interruptor e tomada tipo universal de 10a/250v para embutir e com espelho com 01 interruptor e 01 tomada c/caixa metálica 4"""" x  2""""</v>
          </cell>
          <cell r="C1033" t="str">
            <v>CJ</v>
          </cell>
          <cell r="D1033">
            <v>9.6928999999999998</v>
          </cell>
        </row>
        <row r="1034">
          <cell r="A1034" t="str">
            <v>001.17.04920</v>
          </cell>
          <cell r="B1034" t="str">
            <v>Fornecimento e instalação de interruptor e tomada tipo universal de 10a/250v para embutir e com espelho com 01 interruptor e 01 tomada s/caixa metálica 4"""" x  2""""</v>
          </cell>
          <cell r="C1034" t="str">
            <v>CJ</v>
          </cell>
          <cell r="D1034">
            <v>10.8309</v>
          </cell>
        </row>
        <row r="1035">
          <cell r="A1035" t="str">
            <v>001.17.04940</v>
          </cell>
          <cell r="B1035" t="str">
            <v>Fornecimento e instalação de interruptor e tomada tipo universal de 10a/250v para embutir e com espelho com 02 interruptores e 01 tomada c/caixa metálica 4"""" x  2""""</v>
          </cell>
          <cell r="C1035" t="str">
            <v>CJ</v>
          </cell>
          <cell r="D1035">
            <v>16.660900000000002</v>
          </cell>
        </row>
        <row r="1036">
          <cell r="A1036" t="str">
            <v>001.17.04960</v>
          </cell>
          <cell r="B1036" t="str">
            <v>Fornecimento e instalação de interruptor e tomada tipo universal de 10a/250v para embutir e com espelho com 02 interruptores e 01 tomada s/caixa metálica 4"""" x  2""""</v>
          </cell>
          <cell r="C1036" t="str">
            <v>CJ</v>
          </cell>
          <cell r="D1036">
            <v>14.625400000000001</v>
          </cell>
        </row>
        <row r="1037">
          <cell r="A1037" t="str">
            <v>001.17.04980</v>
          </cell>
          <cell r="B1037" t="str">
            <v>Fornecimento e instalação de interruptor de uma tecla simples tipo universal de 10a/250v com espelho para embutir com caixa metálica 4""""x2""""</v>
          </cell>
          <cell r="C1037" t="str">
            <v>CJ</v>
          </cell>
          <cell r="D1037">
            <v>7.6250999999999998</v>
          </cell>
        </row>
        <row r="1038">
          <cell r="A1038" t="str">
            <v>001.17.05000</v>
          </cell>
          <cell r="B1038" t="str">
            <v>Fornecimento e instalação de interruptor de uma tecla simples tipo universal de 10a/250v com espelho para embutir sem caixa metálica 4""""x2""""</v>
          </cell>
          <cell r="C1038" t="str">
            <v>UN</v>
          </cell>
          <cell r="D1038">
            <v>5.5895999999999999</v>
          </cell>
        </row>
        <row r="1039">
          <cell r="A1039" t="str">
            <v>001.17.05020</v>
          </cell>
          <cell r="B1039" t="str">
            <v>Fornecimento e instalação de interruptor 02 teclas simples tipo universal de 10a/250v com espelho para embutir com caixa metalica 4""""x2""""</v>
          </cell>
          <cell r="C1039" t="str">
            <v>CJ</v>
          </cell>
          <cell r="D1039">
            <v>8.8728999999999996</v>
          </cell>
        </row>
        <row r="1040">
          <cell r="A1040" t="str">
            <v>001.17.05040</v>
          </cell>
          <cell r="B1040" t="str">
            <v>Fornecimento e instalação de interruptor 02 teclas simples tipo universal de 10a/250v com espelho para embutir sem caixa metalica 4""""x2""""</v>
          </cell>
          <cell r="C1040" t="str">
            <v>UN</v>
          </cell>
          <cell r="D1040">
            <v>6.8376000000000001</v>
          </cell>
        </row>
        <row r="1041">
          <cell r="A1041" t="str">
            <v>001.17.05060</v>
          </cell>
          <cell r="B1041" t="str">
            <v>Fornecimento e instalação de interruptor 03 teclas simples tipo universal de 10a/250v com espelho para embutir com caixa metálica 4""""x2""""</v>
          </cell>
          <cell r="C1041" t="str">
            <v>CJ</v>
          </cell>
          <cell r="D1041">
            <v>12.610900000000001</v>
          </cell>
        </row>
        <row r="1042">
          <cell r="A1042" t="str">
            <v>001.17.05080</v>
          </cell>
          <cell r="B1042" t="str">
            <v>Fornecimento e instalação de interruptor 03 teclas simples tipo universal de 10a/250v sem espelho para embutir com caixa metálica 4""""x2""""</v>
          </cell>
          <cell r="C1042" t="str">
            <v>UN</v>
          </cell>
          <cell r="D1042">
            <v>13.375400000000001</v>
          </cell>
        </row>
        <row r="1043">
          <cell r="A1043" t="str">
            <v>001.17.05100</v>
          </cell>
          <cell r="B1043" t="str">
            <v>Fornecimento e instalação  de interruptor tipo paralelo (three way) de uma tecla de 10a/250v com espelho para embutir com caixa metálica 4""""x2""""</v>
          </cell>
          <cell r="C1043" t="str">
            <v>CJ</v>
          </cell>
          <cell r="D1043">
            <v>9.3041</v>
          </cell>
        </row>
        <row r="1044">
          <cell r="A1044" t="str">
            <v>001.17.05120</v>
          </cell>
          <cell r="B1044" t="str">
            <v>Fornecimento e instalação  de interruptor tipo paralelo (three way) de uma tecla de 10a/250v com espelho para embutir sem caixa metálica 4""""x2""""</v>
          </cell>
          <cell r="C1044" t="str">
            <v>UN</v>
          </cell>
          <cell r="D1044">
            <v>7.2686000000000002</v>
          </cell>
        </row>
        <row r="1045">
          <cell r="A1045" t="str">
            <v>001.17.05140</v>
          </cell>
          <cell r="B1045" t="str">
            <v>Fornecimento e instalação de interruptor simples ( 1 tecla ) em caixa tipo condulete d = 3/4""""</v>
          </cell>
          <cell r="C1045" t="str">
            <v>CJ</v>
          </cell>
          <cell r="D1045">
            <v>12.672499999999999</v>
          </cell>
        </row>
        <row r="1046">
          <cell r="A1046" t="str">
            <v>001.17.05160</v>
          </cell>
          <cell r="B1046" t="str">
            <v>Fornecimento e instalação de interruptor simples ( 2 teclas ) em caixa condulete d = 3/4""""</v>
          </cell>
          <cell r="C1046" t="str">
            <v>CJ</v>
          </cell>
          <cell r="D1046">
            <v>14.892099999999999</v>
          </cell>
        </row>
        <row r="1047">
          <cell r="A1047" t="str">
            <v>001.17.05180</v>
          </cell>
          <cell r="B1047" t="str">
            <v>Fornecimento e instalação de interruptor para ventilador de teto 110v tipo reostato para 02 setores com capacitor</v>
          </cell>
          <cell r="C1047" t="str">
            <v>UN</v>
          </cell>
          <cell r="D1047">
            <v>124.11839999999999</v>
          </cell>
        </row>
        <row r="1048">
          <cell r="A1048" t="str">
            <v>001.17.05200</v>
          </cell>
          <cell r="B1048" t="str">
            <v>Fornecimento e instalação de interruptor tipo paralelo (four-way) de uma tecla  15a/250v com espelho para embutir com caixa metálica 4""""x 2""""</v>
          </cell>
          <cell r="C1048" t="str">
            <v>UN</v>
          </cell>
          <cell r="D1048">
            <v>17.2456</v>
          </cell>
        </row>
        <row r="1049">
          <cell r="A1049" t="str">
            <v>001.17.05220</v>
          </cell>
          <cell r="B1049" t="str">
            <v>Fornecimento e instalação de interruptor tipo paralelo (four-way) de uma tecla  15a/250v com espelho para embutir sem caixa metálica 4"""" x 2""""</v>
          </cell>
          <cell r="C1049" t="str">
            <v>UN</v>
          </cell>
          <cell r="D1049">
            <v>15.2103</v>
          </cell>
        </row>
        <row r="1050">
          <cell r="A1050" t="str">
            <v>001.17.05240</v>
          </cell>
          <cell r="B1050" t="str">
            <v>Fornecimento e instalação de interruptor bipolar 25a/250v com espelho para embutir com caixa metálica 4"""" x 2""""</v>
          </cell>
          <cell r="C1050" t="str">
            <v>CJ</v>
          </cell>
          <cell r="D1050">
            <v>15.492900000000001</v>
          </cell>
        </row>
        <row r="1051">
          <cell r="A1051" t="str">
            <v>001.17.05260</v>
          </cell>
          <cell r="B1051" t="str">
            <v>Fornecimento e instalação de interruptor bipolar 25a/250v com espelho para embutir sem caixa metálica 4"""" x 2""""</v>
          </cell>
          <cell r="C1051" t="str">
            <v>UN</v>
          </cell>
          <cell r="D1051">
            <v>13.457599999999999</v>
          </cell>
        </row>
        <row r="1052">
          <cell r="A1052" t="str">
            <v>001.17.05280</v>
          </cell>
          <cell r="B1052" t="str">
            <v>Fornecimento e instalação de interruptor tipo paralelo (three way) de duas teclas de 10a/250v com espelho p/ embutir com caixa metálica 4""""x2""""</v>
          </cell>
          <cell r="C1052" t="str">
            <v>CJ</v>
          </cell>
          <cell r="D1052">
            <v>12.860900000000001</v>
          </cell>
        </row>
        <row r="1053">
          <cell r="A1053" t="str">
            <v>001.17.05300</v>
          </cell>
          <cell r="B1053" t="str">
            <v>Fornecimento e instalação de interruptor tipo paralelo (three way) de duas teclas de 10a/250v com espelho p/ embutir sem caixa metálica 4""""x2""""</v>
          </cell>
          <cell r="C1053" t="str">
            <v>UN</v>
          </cell>
          <cell r="D1053">
            <v>9.1875999999999998</v>
          </cell>
        </row>
        <row r="1054">
          <cell r="A1054" t="str">
            <v>001.17.05320</v>
          </cell>
          <cell r="B1054" t="str">
            <v>Fornecimento e instalação de interruptor de uma tecla simples tipo universal de 10a/250v de sobrepor</v>
          </cell>
          <cell r="C1054" t="str">
            <v>UN</v>
          </cell>
          <cell r="D1054">
            <v>3.1496</v>
          </cell>
        </row>
        <row r="1055">
          <cell r="A1055" t="str">
            <v>001.17.05340</v>
          </cell>
          <cell r="B1055" t="str">
            <v>Fornecimento e instalação de conjunto de um interruptor e uma tomada tipo universal de 10a/250v de sobrepor</v>
          </cell>
          <cell r="C1055" t="str">
            <v>CJ</v>
          </cell>
          <cell r="D1055">
            <v>9.9076000000000004</v>
          </cell>
        </row>
        <row r="1056">
          <cell r="A1056" t="str">
            <v>001.17.05360</v>
          </cell>
          <cell r="B1056" t="str">
            <v>Fornecimento e instalação de interruptor de duas teclas de sobrepor tipo universal 10a-250v</v>
          </cell>
          <cell r="C1056" t="str">
            <v>UN</v>
          </cell>
          <cell r="D1056">
            <v>12.079599999999999</v>
          </cell>
        </row>
        <row r="1057">
          <cell r="A1057" t="str">
            <v>001.17.05380</v>
          </cell>
          <cell r="B1057" t="str">
            <v>Fornecimento e instalação de pulsador para campainha de 2a/250v com espelho para embutir com caixa metálica 4""""x2""""</v>
          </cell>
          <cell r="C1057" t="str">
            <v>CJ</v>
          </cell>
          <cell r="D1057">
            <v>8.3850999999999996</v>
          </cell>
        </row>
        <row r="1058">
          <cell r="A1058" t="str">
            <v>001.17.05400</v>
          </cell>
          <cell r="B1058" t="str">
            <v>Fornecimento e instalação de puslador para campainha de 2a/250v com espelho para embutir sem caixa metalica 4""""x2""""</v>
          </cell>
          <cell r="C1058" t="str">
            <v>UN</v>
          </cell>
          <cell r="D1058">
            <v>6.3495999999999997</v>
          </cell>
        </row>
        <row r="1059">
          <cell r="A1059" t="str">
            <v>001.17.05420</v>
          </cell>
          <cell r="B1059" t="str">
            <v>Fornecimento e instalação de pulsador para minuteria de 2a/250v com espelho para embutir sem caixa metálica 4""""x2""""</v>
          </cell>
          <cell r="C1059" t="str">
            <v>UN</v>
          </cell>
          <cell r="D1059">
            <v>6.3495999999999997</v>
          </cell>
        </row>
        <row r="1060">
          <cell r="A1060" t="str">
            <v>001.17.05440</v>
          </cell>
          <cell r="B1060" t="str">
            <v>Fornecimento e instalação de campainha de timbre tipo residencial 50/60hz para embutir com caixa metálica 4""""x2""""</v>
          </cell>
          <cell r="C1060" t="str">
            <v>CJ</v>
          </cell>
          <cell r="D1060">
            <v>17.504100000000001</v>
          </cell>
        </row>
        <row r="1061">
          <cell r="A1061" t="str">
            <v>001.17.05460</v>
          </cell>
          <cell r="B1061" t="str">
            <v>Fornecimento e instalação de campainha de timbre tipo residencial 50/60hz para embutir sem caixa metálica 4""""x2""""</v>
          </cell>
          <cell r="C1061" t="str">
            <v>UN</v>
          </cell>
          <cell r="D1061">
            <v>15.4686</v>
          </cell>
        </row>
        <row r="1062">
          <cell r="A1062" t="str">
            <v>001.17.05480</v>
          </cell>
          <cell r="B1062" t="str">
            <v>Fornecimento e instalação de campainha de alta potência 50/60hz 110 v com timbre de diâm. 150.00mm 100db</v>
          </cell>
          <cell r="C1062" t="str">
            <v>UN</v>
          </cell>
          <cell r="D1062">
            <v>160.1421</v>
          </cell>
        </row>
        <row r="1063">
          <cell r="A1063" t="str">
            <v>001.17.05500</v>
          </cell>
          <cell r="B1063" t="str">
            <v>Fornecimento e instalação de campainha de alta potência 50/60hz 110 v com timbre de diâm. 250.00mm 104db</v>
          </cell>
          <cell r="C1063" t="str">
            <v>UN</v>
          </cell>
          <cell r="D1063">
            <v>217.1421</v>
          </cell>
        </row>
        <row r="1064">
          <cell r="A1064" t="str">
            <v>001.17.05520</v>
          </cell>
          <cell r="B1064" t="str">
            <v>Fornecimento e instalação de ventilador de teto c/rot em sentido dir/inverso c/4 pas 60hz 110v c/ interuptor tipo reostado p/2 setores e com capacitor</v>
          </cell>
          <cell r="C1064" t="str">
            <v>CJ</v>
          </cell>
          <cell r="D1064">
            <v>206.05510000000001</v>
          </cell>
        </row>
        <row r="1065">
          <cell r="A1065" t="str">
            <v>001.17.05540</v>
          </cell>
          <cell r="B1065" t="str">
            <v>Fornecimento e instalação de ventilador de teto modelo comercial com pas metálica,monofásico e reversível inclusíve interruptor</v>
          </cell>
          <cell r="C1065" t="str">
            <v>UN</v>
          </cell>
          <cell r="D1065">
            <v>82.255099999999999</v>
          </cell>
        </row>
        <row r="1066">
          <cell r="A1066" t="str">
            <v>001.17.05560</v>
          </cell>
          <cell r="B1066" t="str">
            <v>Fornecimento e instalação de ventilador de teto com lustre-trom c/ lampada incandescente até 100 w , demais acessórios</v>
          </cell>
          <cell r="C1066" t="str">
            <v>CJ</v>
          </cell>
          <cell r="D1066">
            <v>96.773300000000006</v>
          </cell>
        </row>
        <row r="1067">
          <cell r="A1067" t="str">
            <v>001.17.05580</v>
          </cell>
          <cell r="B1067" t="str">
            <v>Fornecimento e instalação de espelho ou placa p/ tomadas e interruptores 4"""" x 2""""</v>
          </cell>
          <cell r="C1067" t="str">
            <v>UN</v>
          </cell>
          <cell r="D1067">
            <v>1.575</v>
          </cell>
        </row>
        <row r="1068">
          <cell r="A1068" t="str">
            <v>001.17.05600</v>
          </cell>
          <cell r="B1068" t="str">
            <v>Fornecimento e instalação de espelho ou placa p/ tomadas e interruptores 4"""" x 4""""</v>
          </cell>
          <cell r="C1068" t="str">
            <v>UN</v>
          </cell>
          <cell r="D1068">
            <v>2.9049999999999998</v>
          </cell>
        </row>
        <row r="1069">
          <cell r="A1069" t="str">
            <v>001.17.05620</v>
          </cell>
          <cell r="B1069" t="str">
            <v>Fornecimento e instalação de chuveiro elétrico maxi-ducha 2500w-220v ou similar</v>
          </cell>
          <cell r="C1069" t="str">
            <v>CJ</v>
          </cell>
          <cell r="D1069">
            <v>25.953199999999999</v>
          </cell>
        </row>
        <row r="1070">
          <cell r="A1070" t="str">
            <v>001.17.05640</v>
          </cell>
          <cell r="B1070" t="str">
            <v>Fornecimento e instalação de chuveiro-ducha jet-set 2500w-220v marca lorenzetti ou similar</v>
          </cell>
          <cell r="C1070" t="str">
            <v>CJ</v>
          </cell>
          <cell r="D1070">
            <v>57.420400000000001</v>
          </cell>
        </row>
        <row r="1071">
          <cell r="A1071" t="str">
            <v>001.17.05660</v>
          </cell>
          <cell r="B1071" t="str">
            <v>Fornecimento e instalação de baquelite s/ chave p/ lâmpada incandescente</v>
          </cell>
          <cell r="C1071" t="str">
            <v>UN</v>
          </cell>
          <cell r="D1071">
            <v>2.1937000000000002</v>
          </cell>
        </row>
        <row r="1072">
          <cell r="A1072" t="str">
            <v>001.17.05680</v>
          </cell>
          <cell r="B1072" t="str">
            <v>Fornecimento e instalação de baquelite c/ chave p/ lâmpada incandescente</v>
          </cell>
          <cell r="C1072" t="str">
            <v>UN</v>
          </cell>
          <cell r="D1072">
            <v>2.6837</v>
          </cell>
        </row>
        <row r="1073">
          <cell r="A1073" t="str">
            <v>001.17.05700</v>
          </cell>
          <cell r="B1073" t="str">
            <v>Fornecimento e instalação de soquete p/ lâmpada fluorescente</v>
          </cell>
          <cell r="C1073" t="str">
            <v>UN</v>
          </cell>
          <cell r="D1073">
            <v>2.2353000000000001</v>
          </cell>
        </row>
        <row r="1074">
          <cell r="A1074" t="str">
            <v>001.17.05720</v>
          </cell>
          <cell r="B1074" t="str">
            <v>Fornecimento e instalação de soquete de porcelana 30 x 30</v>
          </cell>
          <cell r="C1074" t="str">
            <v>UN</v>
          </cell>
          <cell r="D1074">
            <v>1.1236999999999999</v>
          </cell>
        </row>
        <row r="1075">
          <cell r="A1075" t="str">
            <v>001.17.05740</v>
          </cell>
          <cell r="B1075" t="str">
            <v>Fornecimento e instalação de soquete de porcelana para lâmpada incandescente</v>
          </cell>
          <cell r="C1075" t="str">
            <v>UN</v>
          </cell>
          <cell r="D1075">
            <v>2.1537000000000002</v>
          </cell>
        </row>
        <row r="1076">
          <cell r="A1076" t="str">
            <v>001.17.05760</v>
          </cell>
          <cell r="B1076" t="str">
            <v>Fornecimento e instalação de soquete de porcelana com polo externo</v>
          </cell>
          <cell r="C1076" t="str">
            <v>UN</v>
          </cell>
          <cell r="D1076">
            <v>1.6353</v>
          </cell>
        </row>
        <row r="1077">
          <cell r="A1077" t="str">
            <v>001.17.05780</v>
          </cell>
          <cell r="B1077" t="str">
            <v>Fornecimento e instalação de lâmpada vapor de sódio 250w</v>
          </cell>
          <cell r="C1077" t="str">
            <v>UN</v>
          </cell>
          <cell r="D1077">
            <v>37.559199999999997</v>
          </cell>
        </row>
        <row r="1078">
          <cell r="A1078" t="str">
            <v>001.17.05800</v>
          </cell>
          <cell r="B1078" t="str">
            <v>Fornecimento e instalação de lâmpada fluorescente pl com reator - 25w/127v</v>
          </cell>
          <cell r="C1078" t="str">
            <v>UN</v>
          </cell>
          <cell r="D1078">
            <v>14.181800000000001</v>
          </cell>
        </row>
        <row r="1079">
          <cell r="A1079" t="str">
            <v>001.17.05820</v>
          </cell>
          <cell r="B1079" t="str">
            <v>Fornecimento e instalação de lâmpada mista 160w/220v</v>
          </cell>
          <cell r="C1079" t="str">
            <v>UN</v>
          </cell>
          <cell r="D1079">
            <v>9.1417999999999999</v>
          </cell>
        </row>
        <row r="1080">
          <cell r="A1080" t="str">
            <v>001.17.05840</v>
          </cell>
          <cell r="B1080" t="str">
            <v>Fornecimento e instalação de lâmpada mista 250w/220v</v>
          </cell>
          <cell r="C1080" t="str">
            <v>UN</v>
          </cell>
          <cell r="D1080">
            <v>14.1518</v>
          </cell>
        </row>
        <row r="1081">
          <cell r="A1081" t="str">
            <v>001.17.05860</v>
          </cell>
          <cell r="B1081" t="str">
            <v>Fornecimento e instalação de lâmpada mista 500w/220v</v>
          </cell>
          <cell r="C1081" t="str">
            <v>UN</v>
          </cell>
          <cell r="D1081">
            <v>26.876899999999999</v>
          </cell>
        </row>
        <row r="1082">
          <cell r="A1082" t="str">
            <v>001.17.05880</v>
          </cell>
          <cell r="B1082" t="str">
            <v>Fornecimento e instalação de lâmpada hospitalar p/ sala cirurgica """"seyalitica"""" 250w/220v</v>
          </cell>
          <cell r="C1082" t="str">
            <v>UN</v>
          </cell>
          <cell r="D1082">
            <v>31.559200000000001</v>
          </cell>
        </row>
        <row r="1083">
          <cell r="A1083" t="str">
            <v>001.17.05900</v>
          </cell>
          <cell r="B1083" t="str">
            <v>Fornecimento e instalação de lâmpada a vapor de mercúrio de alta pressão 400 w</v>
          </cell>
          <cell r="C1083" t="str">
            <v>UN</v>
          </cell>
          <cell r="D1083">
            <v>28.199200000000001</v>
          </cell>
        </row>
        <row r="1084">
          <cell r="A1084" t="str">
            <v>001.17.05920</v>
          </cell>
          <cell r="B1084" t="str">
            <v>Fornecimento e instalação de lâmpada incandescente 60 w</v>
          </cell>
          <cell r="C1084" t="str">
            <v>UN</v>
          </cell>
          <cell r="D1084">
            <v>1.4918</v>
          </cell>
        </row>
        <row r="1085">
          <cell r="A1085" t="str">
            <v>001.17.05940</v>
          </cell>
          <cell r="B1085" t="str">
            <v>Fornecimento e instalação de lâmpada incandescente 100 w</v>
          </cell>
          <cell r="C1085" t="str">
            <v>UN</v>
          </cell>
          <cell r="D1085">
            <v>1.8118000000000001</v>
          </cell>
        </row>
        <row r="1086">
          <cell r="A1086" t="str">
            <v>001.17.05960</v>
          </cell>
          <cell r="B1086" t="str">
            <v>Fornecimento e instalação de lâmpada incandescente 150 w</v>
          </cell>
          <cell r="C1086" t="str">
            <v>UN</v>
          </cell>
          <cell r="D1086">
            <v>2.2618</v>
          </cell>
        </row>
        <row r="1087">
          <cell r="A1087" t="str">
            <v>001.17.05980</v>
          </cell>
          <cell r="B1087" t="str">
            <v>Fornecimento e instalação de lâmpada incandescente 200 w</v>
          </cell>
          <cell r="C1087" t="str">
            <v>UN</v>
          </cell>
          <cell r="D1087">
            <v>2.8818000000000001</v>
          </cell>
        </row>
        <row r="1088">
          <cell r="A1088" t="str">
            <v>001.17.06000</v>
          </cell>
          <cell r="B1088" t="str">
            <v>Fornecimento e instalação de lâmpada incandescente 20 w</v>
          </cell>
          <cell r="C1088" t="str">
            <v>UN</v>
          </cell>
          <cell r="D1088">
            <v>3.8917999999999999</v>
          </cell>
        </row>
        <row r="1089">
          <cell r="A1089" t="str">
            <v>001.17.06020</v>
          </cell>
          <cell r="B1089" t="str">
            <v>Fornecimento e instalação de lâmpada incandescente 40 w</v>
          </cell>
          <cell r="C1089" t="str">
            <v>UN</v>
          </cell>
          <cell r="D1089">
            <v>3.8917999999999999</v>
          </cell>
        </row>
        <row r="1090">
          <cell r="A1090" t="str">
            <v>001.17.06040</v>
          </cell>
          <cell r="B1090" t="str">
            <v>Fornecimento e instalação de lâmpada incandescente 65 w</v>
          </cell>
          <cell r="C1090" t="str">
            <v>UN</v>
          </cell>
          <cell r="D1090">
            <v>5.4618000000000002</v>
          </cell>
        </row>
        <row r="1091">
          <cell r="A1091" t="str">
            <v>001.17.06060</v>
          </cell>
          <cell r="B1091" t="str">
            <v>Fornecimento e instalação de lâmpada incandescente 105 w</v>
          </cell>
          <cell r="C1091" t="str">
            <v>UN</v>
          </cell>
          <cell r="D1091">
            <v>5.4618000000000002</v>
          </cell>
        </row>
        <row r="1092">
          <cell r="A1092" t="str">
            <v>001.17.06080</v>
          </cell>
          <cell r="B1092" t="str">
            <v>Fornecimento e instalação de reator convencional 20w</v>
          </cell>
          <cell r="C1092" t="str">
            <v>UN</v>
          </cell>
          <cell r="D1092">
            <v>6.3574000000000002</v>
          </cell>
        </row>
        <row r="1093">
          <cell r="A1093" t="str">
            <v>001.17.06100</v>
          </cell>
          <cell r="B1093" t="str">
            <v>Fornecimento e instalação de reator convencional 40w</v>
          </cell>
          <cell r="C1093" t="str">
            <v>UN</v>
          </cell>
          <cell r="D1093">
            <v>12.837400000000001</v>
          </cell>
        </row>
        <row r="1094">
          <cell r="A1094" t="str">
            <v>001.17.06120</v>
          </cell>
          <cell r="B1094" t="str">
            <v>Fornecimento e instalação de reator convencional 65w</v>
          </cell>
          <cell r="C1094" t="str">
            <v>UN</v>
          </cell>
          <cell r="D1094">
            <v>15.0474</v>
          </cell>
        </row>
        <row r="1095">
          <cell r="A1095" t="str">
            <v>001.17.06140</v>
          </cell>
          <cell r="B1095" t="str">
            <v>Fornecimento e instalação de reator convencional 105w</v>
          </cell>
          <cell r="C1095" t="str">
            <v>UN</v>
          </cell>
          <cell r="D1095">
            <v>37.367400000000004</v>
          </cell>
        </row>
        <row r="1096">
          <cell r="A1096" t="str">
            <v>001.17.06160</v>
          </cell>
          <cell r="B1096" t="str">
            <v>Fornecimento e instalação de reator rvm para lampada vapor de mercurio 250 w</v>
          </cell>
          <cell r="C1096" t="str">
            <v>UN</v>
          </cell>
          <cell r="D1096">
            <v>57.6066</v>
          </cell>
        </row>
        <row r="1097">
          <cell r="A1097" t="str">
            <v>001.17.06180</v>
          </cell>
          <cell r="B1097" t="str">
            <v>Fornecimento e instalação de reator rvm 400b26 da philips</v>
          </cell>
          <cell r="C1097" t="str">
            <v>UN</v>
          </cell>
          <cell r="D1097">
            <v>90.436599999999999</v>
          </cell>
        </row>
        <row r="1098">
          <cell r="A1098" t="str">
            <v>001.17.06200</v>
          </cell>
          <cell r="B1098" t="str">
            <v>Fornecimento e instalação de reator simples partida rápida 20w/110v</v>
          </cell>
          <cell r="C1098" t="str">
            <v>UN</v>
          </cell>
          <cell r="D1098">
            <v>12.9474</v>
          </cell>
        </row>
        <row r="1099">
          <cell r="A1099" t="str">
            <v>001.17.06220</v>
          </cell>
          <cell r="B1099" t="str">
            <v>Fornecimento e instalação de reator simples partida rápida 40w/110v</v>
          </cell>
          <cell r="C1099" t="str">
            <v>UN</v>
          </cell>
          <cell r="D1099">
            <v>20.577400000000001</v>
          </cell>
        </row>
        <row r="1100">
          <cell r="A1100" t="str">
            <v>001.17.06240</v>
          </cell>
          <cell r="B1100" t="str">
            <v>Fornecimento e instalação de reator duplo partida rápida 20w/110v</v>
          </cell>
          <cell r="C1100" t="str">
            <v>UN</v>
          </cell>
          <cell r="D1100">
            <v>37.4011</v>
          </cell>
        </row>
        <row r="1101">
          <cell r="A1101" t="str">
            <v>001.17.06260</v>
          </cell>
          <cell r="B1101" t="str">
            <v>Fornecimento e instalação de reator duplo partida rápida 40w/110v para lampada fluorescente</v>
          </cell>
          <cell r="C1101" t="str">
            <v>UN</v>
          </cell>
          <cell r="D1101">
            <v>37.4011</v>
          </cell>
        </row>
        <row r="1102">
          <cell r="A1102" t="str">
            <v>001.17.06280</v>
          </cell>
          <cell r="B1102" t="str">
            <v>Fornecimento e instalação de reator simples partida rápida 20w/220v</v>
          </cell>
          <cell r="C1102" t="str">
            <v>UN</v>
          </cell>
          <cell r="D1102">
            <v>12.9474</v>
          </cell>
        </row>
        <row r="1103">
          <cell r="A1103" t="str">
            <v>001.17.06300</v>
          </cell>
          <cell r="B1103" t="str">
            <v>Fornecimento e instalaçao de reator simples partida rápida 40w/220v</v>
          </cell>
          <cell r="C1103" t="str">
            <v>UN</v>
          </cell>
          <cell r="D1103">
            <v>20.577400000000001</v>
          </cell>
        </row>
        <row r="1104">
          <cell r="A1104" t="str">
            <v>001.17.06320</v>
          </cell>
          <cell r="B1104" t="str">
            <v>Fornecimento e instalação de reator duplo partida rápida 20w/220v</v>
          </cell>
          <cell r="C1104" t="str">
            <v>UN</v>
          </cell>
          <cell r="D1104">
            <v>21.601099999999999</v>
          </cell>
        </row>
        <row r="1105">
          <cell r="A1105" t="str">
            <v>001.17.06340</v>
          </cell>
          <cell r="B1105" t="str">
            <v>Fornecimento e instalação de reator duplo partida rápida 40w/220v</v>
          </cell>
          <cell r="C1105" t="str">
            <v>UN</v>
          </cell>
          <cell r="D1105">
            <v>34.751100000000001</v>
          </cell>
        </row>
        <row r="1106">
          <cell r="A1106" t="str">
            <v>001.17.06360</v>
          </cell>
          <cell r="B1106" t="str">
            <v>Fornecimento e instalação de luminária tipo globo leitoso com difusor em vidro opalino com plafonier diâmetro 15cm lâmpada 60 w/127v</v>
          </cell>
          <cell r="C1106" t="str">
            <v>CJ</v>
          </cell>
          <cell r="D1106">
            <v>20.779299999999999</v>
          </cell>
        </row>
        <row r="1107">
          <cell r="A1107" t="str">
            <v>001.17.06380</v>
          </cell>
          <cell r="B1107" t="str">
            <v>Fonrecimento e instalação de luminária tipo globo leitoso com difosor em vidro opalino com plafonier diâmetro 20cm lâmpada 100w/127v</v>
          </cell>
          <cell r="C1107" t="str">
            <v>CJ</v>
          </cell>
          <cell r="D1107">
            <v>24.939299999999999</v>
          </cell>
        </row>
        <row r="1108">
          <cell r="A1108" t="str">
            <v>001.17.06400</v>
          </cell>
          <cell r="B1108" t="str">
            <v>Fornecimento e instalação de luminária tipo globo leitoso com difusor em vidro opalino com plafonier diâmetro 28 cm lâmpada 150w/127v</v>
          </cell>
          <cell r="C1108" t="str">
            <v>CJ</v>
          </cell>
          <cell r="D1108">
            <v>33.399299999999997</v>
          </cell>
        </row>
        <row r="1109">
          <cell r="A1109" t="str">
            <v>001.17.06420</v>
          </cell>
          <cell r="B1109" t="str">
            <v>Fornecimento e instalação de luminária tipo globo leitoso com difosor em vidro opalino com plafonier diâmetro 33cm lâmpada 200w/127v</v>
          </cell>
          <cell r="C1109" t="str">
            <v>CJ</v>
          </cell>
          <cell r="D1109">
            <v>20.5093</v>
          </cell>
        </row>
        <row r="1110">
          <cell r="A1110" t="str">
            <v>001.17.06440</v>
          </cell>
          <cell r="B1110" t="str">
            <v>Fornecimento e instalação de luminária tipo calha industrial e comercial com lâmpada fluorescente 2 x 20w, reator alto fator de potência partida rápida e acessórios</v>
          </cell>
          <cell r="C1110" t="str">
            <v>CJ</v>
          </cell>
          <cell r="D1110">
            <v>58.460299999999997</v>
          </cell>
        </row>
        <row r="1111">
          <cell r="A1111" t="str">
            <v>001.17.06460</v>
          </cell>
          <cell r="B1111" t="str">
            <v>Fornecimento e instalação de luminária tipo calha industrial e comercial com lâmpada fluorescente 2 x 40w, reator alto fator de potência partida rápida e acessórios</v>
          </cell>
          <cell r="C1111" t="str">
            <v>CJ</v>
          </cell>
          <cell r="D1111">
            <v>59.960299999999997</v>
          </cell>
        </row>
        <row r="1112">
          <cell r="A1112" t="str">
            <v>001.17.06480</v>
          </cell>
          <cell r="B1112" t="str">
            <v>Fornecimento e instalação de luminária tipo calha industrial e comercial com lâmpada fluorescente 3 x 40w, reator alto fator de potência partida rápida e acessórios</v>
          </cell>
          <cell r="C1112" t="str">
            <v>CJ</v>
          </cell>
          <cell r="D1112">
            <v>88.187700000000007</v>
          </cell>
        </row>
        <row r="1113">
          <cell r="A1113" t="str">
            <v>001.17.06500</v>
          </cell>
          <cell r="B1113" t="str">
            <v>Fornecimento e instalação de luminária tipo calha industrial e comercial com lâmpada fluorescente 4 x 40w, reator alto fator de potência partida rápida e acessórios</v>
          </cell>
          <cell r="C1113" t="str">
            <v>CJ</v>
          </cell>
          <cell r="D1113">
            <v>111.1751</v>
          </cell>
        </row>
        <row r="1114">
          <cell r="A1114" t="str">
            <v>001.17.06520</v>
          </cell>
          <cell r="B1114" t="str">
            <v>Fornecimento e instalação de luminária tipo calha industrial e comercial com lâmpada fluorescente 2x110w(ho), reator alto fator de potência partida rápida e acessórios</v>
          </cell>
          <cell r="C1114" t="str">
            <v>UN</v>
          </cell>
          <cell r="D1114">
            <v>77.110299999999995</v>
          </cell>
        </row>
        <row r="1115">
          <cell r="A1115" t="str">
            <v>001.17.06540</v>
          </cell>
          <cell r="B1115" t="str">
            <v>Fornecimento e instalação de luminária tipo calha industrial e comercial com lâmpada fluorescente 1 x 20w, reator alto fator de potência partida rápida e acessórios</v>
          </cell>
          <cell r="C1115" t="str">
            <v>CJ</v>
          </cell>
          <cell r="D1115">
            <v>17.7866</v>
          </cell>
        </row>
        <row r="1116">
          <cell r="A1116" t="str">
            <v>001.17.06560</v>
          </cell>
          <cell r="B1116" t="str">
            <v>Fornecimento e instalação de luminária com difusor em acrilico liso para iluminação de interiores alto padrão decorativo com lâmpada fluorescente 2x20w reator de alto fator de potência  partida rápida e acessórios</v>
          </cell>
          <cell r="C1116" t="str">
            <v>CJ</v>
          </cell>
          <cell r="D1116">
            <v>71.513999999999996</v>
          </cell>
        </row>
        <row r="1117">
          <cell r="A1117" t="str">
            <v>001.17.06580</v>
          </cell>
          <cell r="B1117" t="str">
            <v>Fornecimento e instalação de luminária com difusor em acrilico liso para iluminação de interiores alto padrão decorativo com lâmpada fluorescente 2x40w reator de alto fator de potência  partida rápida e acessórios</v>
          </cell>
          <cell r="C1117" t="str">
            <v>CJ</v>
          </cell>
          <cell r="D1117">
            <v>74.593999999999994</v>
          </cell>
        </row>
        <row r="1118">
          <cell r="A1118" t="str">
            <v>001.17.06600</v>
          </cell>
          <cell r="B1118" t="str">
            <v>Fornecimento e instalação de luminária com difusor em acrilico liso para iluminação de interiores alto padrão decorativo com lâmpada fluorescente 3x40w reator de alto fator de potência  partida rápida e acessórios</v>
          </cell>
          <cell r="C1118" t="str">
            <v>CJ</v>
          </cell>
          <cell r="D1118">
            <v>108.9051</v>
          </cell>
        </row>
        <row r="1119">
          <cell r="A1119" t="str">
            <v>001.17.06620</v>
          </cell>
          <cell r="B1119" t="str">
            <v>Fornecimento e instalação de luminária com difusor em acrilico liso para iluminação de interiores alto padrão decorativo com lâmpada fluorescente 4x40w reator de alto fator de potência  partida rápida e acessórios</v>
          </cell>
          <cell r="C1119" t="str">
            <v>CJ</v>
          </cell>
          <cell r="D1119">
            <v>139.1859</v>
          </cell>
        </row>
        <row r="1120">
          <cell r="A1120" t="str">
            <v>001.17.06640</v>
          </cell>
          <cell r="B1120" t="str">
            <v>Fornecimento e instalação de luminária com difusor em acrilico liso para iluminação de interiores alto padrão decorativo com lâmpada fluorescente 6x20w reator de alto fator de potência  partida rápida e acessórios</v>
          </cell>
          <cell r="C1120" t="str">
            <v>CJ</v>
          </cell>
          <cell r="D1120">
            <v>170.9633</v>
          </cell>
        </row>
        <row r="1121">
          <cell r="A1121" t="str">
            <v>001.17.06660</v>
          </cell>
          <cell r="B1121" t="str">
            <v>Fornecimento e instalação de luminária fluorescente comercial 2x20w acabamento branco, com reatores duplos afp e pr e demais acessórios ref montalto ou similar</v>
          </cell>
          <cell r="C1121" t="str">
            <v>CJ</v>
          </cell>
          <cell r="D1121">
            <v>66.614000000000004</v>
          </cell>
        </row>
        <row r="1122">
          <cell r="A1122" t="str">
            <v>001.17.06680</v>
          </cell>
          <cell r="B1122" t="str">
            <v>Fornecimento e instalação de luminária fluorescente comercial 2x40w acabamento branco, com reatores duplos afp e pr e demais acessórios ref montalto ou similar</v>
          </cell>
          <cell r="C1122" t="str">
            <v>CJ</v>
          </cell>
          <cell r="D1122">
            <v>69.284000000000006</v>
          </cell>
        </row>
        <row r="1123">
          <cell r="A1123" t="str">
            <v>001.17.06700</v>
          </cell>
          <cell r="B1123" t="str">
            <v>Fornecimento e instalação de luminária fluorescente comercial 4x40w acabamento branco, com reatores duplos afp e pr e demais acessórios ref montalto ou similar</v>
          </cell>
          <cell r="C1123" t="str">
            <v>CJ</v>
          </cell>
          <cell r="D1123">
            <v>100.9859</v>
          </cell>
        </row>
        <row r="1124">
          <cell r="A1124" t="str">
            <v>001.17.06720</v>
          </cell>
          <cell r="B1124" t="str">
            <v>Fornecimento e instalação de luminária em acrílico para embutir com abas laterais em chapa de aço ou alumínio com lâmpada fluorescente 2x20w, reator alto fator de potência partida rápida e acessório</v>
          </cell>
          <cell r="C1124" t="str">
            <v>CJ</v>
          </cell>
          <cell r="D1124">
            <v>62.113999999999997</v>
          </cell>
        </row>
        <row r="1125">
          <cell r="A1125" t="str">
            <v>001.17.06740</v>
          </cell>
          <cell r="B1125" t="str">
            <v>Fornecimento e instalação de luminária em acrílico para embutir com abas laterais em chapa de aço ou alumínio com lâmpada fluorescente 2x40w, reator alto fator de potência partida rápida e acessório</v>
          </cell>
          <cell r="C1125" t="str">
            <v>CJ</v>
          </cell>
          <cell r="D1125">
            <v>66.563999999999993</v>
          </cell>
        </row>
        <row r="1126">
          <cell r="A1126" t="str">
            <v>001.17.06760</v>
          </cell>
          <cell r="B1126" t="str">
            <v>Fornecimento e instalação de luminária em acrílico para embutir com abas laterais em chapa de aço ou alumínio com lâmpada fluorescente 3x40w, reator alto fator de potência partida rápida e acessório</v>
          </cell>
          <cell r="C1126" t="str">
            <v>CJ</v>
          </cell>
          <cell r="D1126">
            <v>131.67509999999999</v>
          </cell>
        </row>
        <row r="1127">
          <cell r="A1127" t="str">
            <v>001.17.06780</v>
          </cell>
          <cell r="B1127" t="str">
            <v>Fornecimento e instalação de luminária em acrílico para embutir com abas laterais em chapa de aço ou alumínio com lâmpada fluorescente 4x40w, reator alto fator de potência partida rápida e acessório</v>
          </cell>
          <cell r="C1127" t="str">
            <v>CJ</v>
          </cell>
          <cell r="D1127">
            <v>124.5659</v>
          </cell>
        </row>
        <row r="1128">
          <cell r="A1128" t="str">
            <v>001.17.06800</v>
          </cell>
          <cell r="B1128" t="str">
            <v>Fornecimento e instalação de luminária em acrílico para embutir com abas laterais em chapa de aço ou alumínio com lâmpada fluorescente 1x40w, reator alto fator de potência partida rápida e acessório</v>
          </cell>
          <cell r="C1128" t="str">
            <v>CJ</v>
          </cell>
          <cell r="D1128">
            <v>36.596600000000002</v>
          </cell>
        </row>
        <row r="1129">
          <cell r="A1129" t="str">
            <v>001.17.06820</v>
          </cell>
          <cell r="B1129" t="str">
            <v>Fornecimento e instalação de luminária aberta para iluminação pública em chapa de alumíno, lâmpada 1x160w/220v mista e acessórios</v>
          </cell>
          <cell r="C1129" t="str">
            <v>CJ</v>
          </cell>
          <cell r="D1129">
            <v>54.3566</v>
          </cell>
        </row>
        <row r="1130">
          <cell r="A1130" t="str">
            <v>001.17.06840</v>
          </cell>
          <cell r="B1130" t="str">
            <v>Fornecimento e instalação de luminária aberta para iluminação pública em chapa de alumínio, lâmpada incandescente 1x300w/220v e acessórios</v>
          </cell>
          <cell r="C1130" t="str">
            <v>CJ</v>
          </cell>
          <cell r="D1130">
            <v>56.006599999999999</v>
          </cell>
        </row>
        <row r="1131">
          <cell r="A1131" t="str">
            <v>001.17.06860</v>
          </cell>
          <cell r="B1131" t="str">
            <v>Fornecimento e instalação de luminária fechada para iluminação pública em chapa de alumínio, lâmpada mista 1x250w/220v e acessórios</v>
          </cell>
          <cell r="C1131" t="str">
            <v>CJ</v>
          </cell>
          <cell r="D1131">
            <v>136.244</v>
          </cell>
        </row>
        <row r="1132">
          <cell r="A1132" t="str">
            <v>001.17.06880</v>
          </cell>
          <cell r="B1132" t="str">
            <v>Fornecimento e instalação de luminária fechada para iluminação pública em chapa de alumínio, lâmpada mista 1x500w/220v e acessórios</v>
          </cell>
          <cell r="C1132" t="str">
            <v>CJ</v>
          </cell>
          <cell r="D1132">
            <v>148.554</v>
          </cell>
        </row>
        <row r="1133">
          <cell r="A1133" t="str">
            <v>001.17.06900</v>
          </cell>
          <cell r="B1133" t="str">
            <v>Fornecimento e instalação de luminária fechada para iluminação pública em chapa de alumínio, lâmpada em vapor de mercúrio 1x400w/220v com reator</v>
          </cell>
          <cell r="C1133" t="str">
            <v>CJ</v>
          </cell>
          <cell r="D1133">
            <v>298.27330000000001</v>
          </cell>
        </row>
        <row r="1134">
          <cell r="A1134" t="str">
            <v>001.17.06920</v>
          </cell>
          <cell r="B1134" t="str">
            <v>Fornecimento e instalação de luminária fechada para iluminação pública em chapa de aluminio, lâmpada em vapor de sódio 1x400w/220v com reator</v>
          </cell>
          <cell r="C1134" t="str">
            <v>CJ</v>
          </cell>
          <cell r="D1134">
            <v>311.77330000000001</v>
          </cell>
        </row>
        <row r="1135">
          <cell r="A1135" t="str">
            <v>001.17.06940</v>
          </cell>
          <cell r="B1135" t="str">
            <v>Fornecimento e instalação de luminária fechada para iluminação pública em chapa de alumínio, lâmapada em vapor de sódio 1x250w/220v</v>
          </cell>
          <cell r="C1135" t="str">
            <v>UN</v>
          </cell>
          <cell r="D1135">
            <v>218.47329999999999</v>
          </cell>
        </row>
        <row r="1136">
          <cell r="A1136" t="str">
            <v>001.17.06960</v>
          </cell>
          <cell r="B1136" t="str">
            <v>Fornecimento e instalação de luminária tipo pétala com lâmpada vapor de mercúrio 400 w e reatores com 04 pétalas mod. tp- 240/4</v>
          </cell>
          <cell r="C1136" t="str">
            <v>CJ</v>
          </cell>
          <cell r="D1136">
            <v>1743.5065999999999</v>
          </cell>
        </row>
        <row r="1137">
          <cell r="A1137" t="str">
            <v>001.17.06980</v>
          </cell>
          <cell r="B1137" t="str">
            <v>Fornecimento e instalação de luminária tipo pétala, corpo em chapa de alumínio especial, encaixe 78mm, com alojamento incorporado individual, raio 1.030 mm, difusor em acrílico transparente com 03 pétalas, lâmpada vapor de sodio 400w, com reator e ignit</v>
          </cell>
          <cell r="C1137" t="str">
            <v>CJ</v>
          </cell>
          <cell r="D1137">
            <v>1196.3466000000001</v>
          </cell>
        </row>
        <row r="1138">
          <cell r="A1138" t="str">
            <v>001.17.07000</v>
          </cell>
          <cell r="B1138" t="str">
            <v>Fornecimento e instalação de luminária para iluminação pública, fechada, modelo hrc/scr 612, da philips, com reator, capacitor e ignitor son 400 w, lâmpada vapor de sódio son 400w, com 03 (tres) luminarias completas c/eixo zgp 403</v>
          </cell>
          <cell r="C1138" t="str">
            <v>CJ</v>
          </cell>
          <cell r="D1138">
            <v>1700.9466</v>
          </cell>
        </row>
        <row r="1139">
          <cell r="A1139" t="str">
            <v>001.17.07020</v>
          </cell>
          <cell r="B1139" t="str">
            <v>Fornecimento e instalação de luminária industrial refletor tipo circular em aço esmaltado a fogo com acessórios e lâmpada incandescente 1x300w/220v</v>
          </cell>
          <cell r="C1139" t="str">
            <v>CJ</v>
          </cell>
          <cell r="D1139">
            <v>51.016599999999997</v>
          </cell>
        </row>
        <row r="1140">
          <cell r="A1140" t="str">
            <v>001.17.07040</v>
          </cell>
          <cell r="B1140" t="str">
            <v>Fornecimento e instalação de luminária industrial refletor tipo circular em aço esmaltado a fogo com acessórios e lâmpada mista 1x160w/220v</v>
          </cell>
          <cell r="C1140" t="str">
            <v>CJ</v>
          </cell>
          <cell r="D1140">
            <v>49.366599999999998</v>
          </cell>
        </row>
        <row r="1141">
          <cell r="A1141" t="str">
            <v>001.17.07060</v>
          </cell>
          <cell r="B1141" t="str">
            <v>Fornecimento e instalação de luminária industrial refletor tipo circular em aço esmaltado a fogo com acessórios e lâmpada mista 1x250w/220v</v>
          </cell>
          <cell r="C1141" t="str">
            <v>CJ</v>
          </cell>
          <cell r="D1141">
            <v>54.376600000000003</v>
          </cell>
        </row>
        <row r="1142">
          <cell r="A1142" t="str">
            <v>001.17.07080</v>
          </cell>
          <cell r="B1142" t="str">
            <v>Fornecimento e instalação de luminária industrial refletor tipo circular em aço esmaltado a fogo com acessórios e lãmapada mista 1x500w/220v</v>
          </cell>
          <cell r="C1142" t="str">
            <v>CJ</v>
          </cell>
          <cell r="D1142">
            <v>66.686599999999999</v>
          </cell>
        </row>
        <row r="1143">
          <cell r="A1143" t="str">
            <v>001.17.07100</v>
          </cell>
          <cell r="B1143" t="str">
            <v>Fornecimento e instalação de luminária industrial refletor tipo circular em aço esmaltado a fogo com acessórios e lâmpada vapor de mercúrio 1x250w/220v com reator</v>
          </cell>
          <cell r="C1143" t="str">
            <v>CJ</v>
          </cell>
          <cell r="D1143">
            <v>111.9533</v>
          </cell>
        </row>
        <row r="1144">
          <cell r="A1144" t="str">
            <v>001.17.07120</v>
          </cell>
          <cell r="B1144" t="str">
            <v>Fornecimento e instalação de luminária industrial refletor tipo circular em aço esmaltado a fogo com acessórios e lâmpada vapor de mercúrio 1x700w/220v  com reator</v>
          </cell>
          <cell r="C1144" t="str">
            <v>CJ</v>
          </cell>
          <cell r="D1144">
            <v>175.67330000000001</v>
          </cell>
        </row>
        <row r="1145">
          <cell r="A1145" t="str">
            <v>001.17.07140</v>
          </cell>
          <cell r="B1145" t="str">
            <v>Fornecimento e instalação de luminária industrial refletor tipo circular em aço esmaltado a fogo com acessórios e lâmapada vapor metálico 1x400w/220v</v>
          </cell>
          <cell r="C1145" t="str">
            <v>CJ</v>
          </cell>
          <cell r="D1145">
            <v>213.2433</v>
          </cell>
        </row>
        <row r="1146">
          <cell r="A1146" t="str">
            <v>001.17.07160</v>
          </cell>
          <cell r="B1146" t="str">
            <v>Fornecimento e instalação de luminária tipo arandela em ferro pintado para uso externo com lâmapada incandescente 1x60w/127v</v>
          </cell>
          <cell r="C1146" t="str">
            <v>CJ</v>
          </cell>
          <cell r="D1146">
            <v>44.339300000000001</v>
          </cell>
        </row>
        <row r="1147">
          <cell r="A1147" t="str">
            <v>001.17.07180</v>
          </cell>
          <cell r="B1147" t="str">
            <v>Fornecimento e instalação de luminária tipo arandela em ferro pintado para uso externo com lâmpada incandescente 1x100w/127v</v>
          </cell>
          <cell r="C1147" t="str">
            <v>CJ</v>
          </cell>
          <cell r="D1147">
            <v>44.659300000000002</v>
          </cell>
        </row>
        <row r="1148">
          <cell r="A1148" t="str">
            <v>001.17.07200</v>
          </cell>
          <cell r="B1148" t="str">
            <v>Fornecimento e instalação de luminária tipo arandela em ferro pintado para uso externo com lâmpada incandescente 1x150w/127v</v>
          </cell>
          <cell r="C1148" t="str">
            <v>CJ</v>
          </cell>
          <cell r="D1148">
            <v>45.109299999999998</v>
          </cell>
        </row>
        <row r="1149">
          <cell r="A1149" t="str">
            <v>001.17.07220</v>
          </cell>
          <cell r="B1149" t="str">
            <v>Fornecimento e instalação de luminária tipo arandela para uso interno com suporte metálico ou de alumínio, difusor em vidro e lâmpada incandescente de 1x60w/127v</v>
          </cell>
          <cell r="C1149" t="str">
            <v>CJ</v>
          </cell>
          <cell r="D1149">
            <v>66.169300000000007</v>
          </cell>
        </row>
        <row r="1150">
          <cell r="A1150" t="str">
            <v>001.17.07240</v>
          </cell>
          <cell r="B1150" t="str">
            <v>Fornecimento e instalação de luminária tipo arandela para uso interno com suporte metálico ou de alumínio, difusor em vidro e lâmpada incandescente de 1x100w/127v</v>
          </cell>
          <cell r="C1150" t="str">
            <v>CJ</v>
          </cell>
          <cell r="D1150">
            <v>66.4893</v>
          </cell>
        </row>
        <row r="1151">
          <cell r="A1151" t="str">
            <v>001.17.07260</v>
          </cell>
          <cell r="B1151" t="str">
            <v>Fornecimento e instalação de projetor hermeticamente fechado tipo retangular para uso ao tempo com acessórios e lâmpada de 1x160w/220v - mista</v>
          </cell>
          <cell r="C1151" t="str">
            <v>CJ</v>
          </cell>
          <cell r="D1151">
            <v>53.2166</v>
          </cell>
        </row>
        <row r="1152">
          <cell r="A1152" t="str">
            <v>001.17.07280</v>
          </cell>
          <cell r="B1152" t="str">
            <v>Fornecimento e instalação de projetor hermeticamente fechado tipo retangular para uso ao tempo com acessórios e lâmpada de 1x500w/220v - mista</v>
          </cell>
          <cell r="C1152" t="str">
            <v>CJ</v>
          </cell>
          <cell r="D1152">
            <v>70.536600000000007</v>
          </cell>
        </row>
        <row r="1153">
          <cell r="A1153" t="str">
            <v>001.17.07300</v>
          </cell>
          <cell r="B1153" t="str">
            <v>Fornecimento e instalação de projetor hermeticamente fechado tipo retangular para uso ao tempo com acessórios e lâmpada de 1x300w/220v - incandescente</v>
          </cell>
          <cell r="C1153" t="str">
            <v>CJ</v>
          </cell>
          <cell r="D1153">
            <v>54.866599999999998</v>
          </cell>
        </row>
        <row r="1154">
          <cell r="A1154" t="str">
            <v>001.17.07320</v>
          </cell>
          <cell r="B1154" t="str">
            <v>Fornecimento e instalação de projetor hermeticamente fechado tipo retangular para uso ao tempo com acessórios e lâmpada de 1x400w/220v - vapor de mercúrio com reator</v>
          </cell>
          <cell r="C1154" t="str">
            <v>CJ</v>
          </cell>
          <cell r="D1154">
            <v>160.66329999999999</v>
          </cell>
        </row>
        <row r="1155">
          <cell r="A1155" t="str">
            <v>001.17.07340</v>
          </cell>
          <cell r="B1155" t="str">
            <v>Fornecimento e instalação de projetor hermeticamente fechado tipo retangular para uso ao tempo com acessórios e lâmpada de 1x400w/220v - vapor metálico</v>
          </cell>
          <cell r="C1155" t="str">
            <v>CJ</v>
          </cell>
          <cell r="D1155">
            <v>217.0933</v>
          </cell>
        </row>
        <row r="1156">
          <cell r="A1156" t="str">
            <v>001.17.07360</v>
          </cell>
          <cell r="B1156" t="str">
            <v>Fornecimento e instalação de projetor hermeticamente fechado tipo retangular para uso ao tempo com acessórios e lâmpada de 1x250w/220v - vapor metálico</v>
          </cell>
          <cell r="C1156" t="str">
            <v>UN</v>
          </cell>
          <cell r="D1156">
            <v>170.47329999999999</v>
          </cell>
        </row>
        <row r="1157">
          <cell r="A1157" t="str">
            <v>001.17.07380</v>
          </cell>
          <cell r="B1157" t="str">
            <v>Fornecimento e instalação de projetor com lâmpada vapor de mercúrio de 1.000w, inclusive reator, da abage ou similar</v>
          </cell>
          <cell r="C1157" t="str">
            <v>UN</v>
          </cell>
          <cell r="D1157">
            <v>1121.3766000000001</v>
          </cell>
        </row>
        <row r="1158">
          <cell r="A1158" t="str">
            <v>001.17.07400</v>
          </cell>
          <cell r="B1158" t="str">
            <v>Fornecimento e instalação de projetor em chapa de alumínio, e-40/400w, inclusive lampada vapor de mercúrio - 400w e reator, da abage ou similar</v>
          </cell>
          <cell r="C1158" t="str">
            <v>UN</v>
          </cell>
          <cell r="D1158">
            <v>158.54329999999999</v>
          </cell>
        </row>
        <row r="1159">
          <cell r="A1159" t="str">
            <v>001.17.07420</v>
          </cell>
          <cell r="B1159" t="str">
            <v>Fornecimento e instalação de projetor retangular blindado com lâmpada incandescente de 1.000w</v>
          </cell>
          <cell r="C1159" t="str">
            <v>UN</v>
          </cell>
          <cell r="D1159">
            <v>49.246600000000001</v>
          </cell>
        </row>
        <row r="1160">
          <cell r="A1160" t="str">
            <v>001.17.07440</v>
          </cell>
          <cell r="B1160" t="str">
            <v>Fornecimento e instalação de refletor com lâmpada vapor metálico - 2.000w, completo</v>
          </cell>
          <cell r="C1160" t="str">
            <v>CJ</v>
          </cell>
          <cell r="D1160">
            <v>1703.3065999999999</v>
          </cell>
        </row>
        <row r="1161">
          <cell r="A1161" t="str">
            <v>001.17.07460</v>
          </cell>
          <cell r="B1161" t="str">
            <v>Fornecimento e instalação de luminária decorativa para jardim hermeticamente fechada alto padrão decorativo e técnico tipo esférica difusor em acrílico leitoso, aro em chapa de alumínio repuxado e anodisado com acessórios e lâmpada de 1x160x220v - mista</v>
          </cell>
          <cell r="C1161" t="str">
            <v>CJ</v>
          </cell>
          <cell r="D1161">
            <v>65.816599999999994</v>
          </cell>
        </row>
        <row r="1162">
          <cell r="A1162" t="str">
            <v>001.17.07480</v>
          </cell>
          <cell r="B1162" t="str">
            <v>Fornecimento e instalação de luminária decorativa para jardim hermeticamente fechada alto padrão decorativo e técnico tipo esférica difusor em acrílico leitoso, aro em chapa de alumínio repuxado e anodisado com acessórios e lâmpada de 1x250x220v - mista</v>
          </cell>
          <cell r="C1162" t="str">
            <v>CJ</v>
          </cell>
          <cell r="D1162">
            <v>70.826599999999999</v>
          </cell>
        </row>
        <row r="1163">
          <cell r="A1163" t="str">
            <v>001.17.07500</v>
          </cell>
          <cell r="B1163" t="str">
            <v>Fornecimento e instalação de luminária decorativa para jardim hermeticamente fechada alto padrão decorativo e técnico tipo esférica difusor em acrílico leitoso, aro em chapa de alumínio repuxado e anodizado com acessórios e lâmpada de 1x300x220v - incan</v>
          </cell>
          <cell r="C1163" t="str">
            <v>CJ</v>
          </cell>
          <cell r="D1163">
            <v>67.4666</v>
          </cell>
        </row>
        <row r="1164">
          <cell r="A1164" t="str">
            <v>001.17.07520</v>
          </cell>
          <cell r="B1164" t="str">
            <v>Fornecimento e instalação de luminária decorativa para jardim hermeticamente fechada alto padrão decorativo e técnico tipo esférica difusor em acrílico leitoso, aro em chapa de alumínio repuxado e anodizado com acessórios e lâmpadas de 1x250x220v - vapo</v>
          </cell>
          <cell r="C1164" t="str">
            <v>CJ</v>
          </cell>
          <cell r="D1164">
            <v>128.4033</v>
          </cell>
        </row>
        <row r="1165">
          <cell r="A1165" t="str">
            <v>001.17.07540</v>
          </cell>
          <cell r="B1165" t="str">
            <v>Fornecimento e instalação de luminária decorativa para jardim hermeticamente fechada alto padrão decorativo e técnico tipo esférica difusor em acrílico leitoso, aro em chapa de alumínio repuxado e anodizado com acessórios e lâmpadas de 1x400x220v - vapo</v>
          </cell>
          <cell r="C1165" t="str">
            <v>CJ</v>
          </cell>
          <cell r="D1165">
            <v>173.26329999999999</v>
          </cell>
        </row>
        <row r="1166">
          <cell r="A1166" t="str">
            <v>001.17.07560</v>
          </cell>
          <cell r="B1166" t="str">
            <v>Fornecimento e instalação de luminária a prova de tempo, gases, vapores com corpo e rede de proteção em alumínio com difusor em vidro boro silicato rosqueado ao corpo, e lâmpada de 1x100w/127v incandescente</v>
          </cell>
          <cell r="C1166" t="str">
            <v>CJ</v>
          </cell>
          <cell r="D1166">
            <v>65.286600000000007</v>
          </cell>
        </row>
        <row r="1167">
          <cell r="A1167" t="str">
            <v>001.17.07580</v>
          </cell>
          <cell r="B1167" t="str">
            <v>Fornecimento e instalação de luminária a prova de tempo, gases, vapores com corpo e rede de proteção em alumínio com difusor em vidro boro silicato rosqueado ao corpo, e lâmpada de 1x160w/127v - mista</v>
          </cell>
          <cell r="C1167" t="str">
            <v>CJ</v>
          </cell>
          <cell r="D1167">
            <v>72.616600000000005</v>
          </cell>
        </row>
        <row r="1168">
          <cell r="A1168" t="str">
            <v>001.17.07600</v>
          </cell>
          <cell r="B1168" t="str">
            <v>Fornecimento e instalação de luminária a prova de tempo, gases, vapores com corpo e rede de proteção em alumínio com difusor em vidro boro silicato rosqueado ao corpo, e lâmpada de 1x250w/220v - mista</v>
          </cell>
          <cell r="C1168" t="str">
            <v>CJ</v>
          </cell>
          <cell r="D1168">
            <v>77.626599999999996</v>
          </cell>
        </row>
        <row r="1169">
          <cell r="A1169" t="str">
            <v>001.17.07620</v>
          </cell>
          <cell r="B1169" t="str">
            <v>Fornecimento e instalação de luminária a prova de tempo, gases, vapores com corpo e rede de proteção em alumínio com difusor em vidro boro silicato rosqueado ao corpo, e lâmpada de 1x250w/220v - com vapor de mercúrio e reator</v>
          </cell>
          <cell r="C1169" t="str">
            <v>CJ</v>
          </cell>
          <cell r="D1169">
            <v>135.20330000000001</v>
          </cell>
        </row>
        <row r="1170">
          <cell r="A1170" t="str">
            <v>001.17.07640</v>
          </cell>
          <cell r="B1170" t="str">
            <v>Fornecimento e instalação de luminária a prova de tempo gase vapores pos tipo aramoela com corpo e rede prote em alumínio com difusor de vidro boro silicato rosqueado ao corpo e com lâmpada  de 1x100w/127v incand</v>
          </cell>
          <cell r="C1170" t="str">
            <v>CJ</v>
          </cell>
          <cell r="D1170">
            <v>90.836600000000004</v>
          </cell>
        </row>
        <row r="1171">
          <cell r="A1171" t="str">
            <v>001.17.07660</v>
          </cell>
          <cell r="B1171" t="str">
            <v>Fornecimento e instalação de luminária a prova de tempo gase vapores pos tipo aramoela com corpo e rede prote em alumínio com difusor de vidro boro silicato rosqueado ao corpo e com lâmpada  de 1x160w/220v mista</v>
          </cell>
          <cell r="C1171" t="str">
            <v>CJ</v>
          </cell>
          <cell r="D1171">
            <v>98.166600000000003</v>
          </cell>
        </row>
        <row r="1172">
          <cell r="A1172" t="str">
            <v>001.17.07680</v>
          </cell>
          <cell r="B1172" t="str">
            <v>Fornecimento e instalação de luminária a prova de tempo gase vapores pos tipo aramoela com corpo e rede prote em alumínio com difusor de vidro boro silicato rosqueado ao corpo e com lâmpada  de 1x250w/220v mista</v>
          </cell>
          <cell r="C1172" t="str">
            <v>CJ</v>
          </cell>
          <cell r="D1172">
            <v>103.17659999999999</v>
          </cell>
        </row>
        <row r="1173">
          <cell r="A1173" t="str">
            <v>001.17.07700</v>
          </cell>
          <cell r="B1173" t="str">
            <v>Fornecimento e instalação de luminária a prova de tempo gase vapores pos tipo aramoela com corpo e rede prote em alumínio com difusor de vidro boro silicato rosqueado ao corpo e com lâmpada  de 1x250w/220v vapor de mercúrio com reator</v>
          </cell>
          <cell r="C1173" t="str">
            <v>CJ</v>
          </cell>
          <cell r="D1173">
            <v>160.7533</v>
          </cell>
        </row>
        <row r="1174">
          <cell r="A1174" t="str">
            <v>001.17.07720</v>
          </cell>
          <cell r="B1174" t="str">
            <v>Fornecimento e instalação de conjunto de iluminação para quadra de esportes formado por 03 projetores hermeticamente fechados para uso ao tempo fixados em cantoneira metálica de 63.5x63.5x6.4x140 mm inclusive abraçadeira, mão francesa montado em poste c</v>
          </cell>
          <cell r="C1174" t="str">
            <v>CJ</v>
          </cell>
          <cell r="D1174">
            <v>998.64179999999999</v>
          </cell>
        </row>
        <row r="1175">
          <cell r="A1175" t="str">
            <v>001.17.07740</v>
          </cell>
          <cell r="B1175" t="str">
            <v>Fornecimento e instalação de proj. ext. retangular c/ 01 lâmpada vapor de sódio inclusive reator e ingnitor</v>
          </cell>
          <cell r="C1175" t="str">
            <v>CJ</v>
          </cell>
          <cell r="D1175">
            <v>22.203299999999999</v>
          </cell>
        </row>
        <row r="1176">
          <cell r="A1176" t="str">
            <v>001.17.07760</v>
          </cell>
          <cell r="B1176" t="str">
            <v>Fornecimento e instalação de luminária - ref. monitallo - ar - 0910-01 verde delta c/ lampadas incandescente até 100w-127v-demais acessórios</v>
          </cell>
          <cell r="C1176" t="str">
            <v>CJ</v>
          </cell>
          <cell r="D1176">
            <v>9.3193000000000001</v>
          </cell>
        </row>
        <row r="1177">
          <cell r="A1177" t="str">
            <v>001.17.07780</v>
          </cell>
          <cell r="B1177" t="str">
            <v>Fornecimento e instalação de luminária tipo plafonier de embutir na laje c/ 1 lampada incandescente de 100w/120v c/proteção de fero e vidro inquebrável</v>
          </cell>
          <cell r="C1177" t="str">
            <v>CJ</v>
          </cell>
          <cell r="D1177">
            <v>11.4993</v>
          </cell>
        </row>
        <row r="1178">
          <cell r="A1178" t="str">
            <v>001.17.07800</v>
          </cell>
          <cell r="B1178" t="str">
            <v>Fornecimento e instalação de luminária mod. aw-10 da alpha equip. elet. ltda ou similar  para uma lâmpada inc. de 100 w</v>
          </cell>
          <cell r="C1178" t="str">
            <v>UN</v>
          </cell>
          <cell r="D1178">
            <v>27.569299999999998</v>
          </cell>
        </row>
        <row r="1179">
          <cell r="A1179" t="str">
            <v>001.17.07820</v>
          </cell>
          <cell r="B1179" t="str">
            <v>Fornecimento e instalação de luminária fluorescente tubolit caramelo duas lampadas de 20w c/ 01 reator duplo de 20w-127v-60hz de afp e pr demais acessórios</v>
          </cell>
          <cell r="C1179" t="str">
            <v>CJ</v>
          </cell>
          <cell r="D1179">
            <v>49.704000000000001</v>
          </cell>
        </row>
        <row r="1180">
          <cell r="A1180" t="str">
            <v>001.17.07840</v>
          </cell>
          <cell r="B1180" t="str">
            <v>Fornecimento e instalação de luminária tubular fina sistema contínuo c/ 01 lâmpada fluorescente e reator eletrônico afp/pr inclusive conexões (uniões, curvas, etc.), 1x40 w</v>
          </cell>
          <cell r="C1180" t="str">
            <v>UN</v>
          </cell>
          <cell r="D1180">
            <v>65.836600000000004</v>
          </cell>
        </row>
        <row r="1181">
          <cell r="A1181" t="str">
            <v>001.17.07860</v>
          </cell>
          <cell r="B1181" t="str">
            <v>Fornecimento e instalação de luminária denom. cris de 15w/127v ref. 11014 c/ lâmpada 15w-127v</v>
          </cell>
          <cell r="C1181" t="str">
            <v>CJ</v>
          </cell>
          <cell r="D1181">
            <v>26.189299999999999</v>
          </cell>
        </row>
        <row r="1182">
          <cell r="A1182" t="str">
            <v>001.17.07880</v>
          </cell>
          <cell r="B1182" t="str">
            <v>Fornecimento e instalação de conjunto iluminação pública formado por 02 luminárias fechadas (02 pétalas) mod. hrc 612 philips ou similar com suporte zxp 613, lâmpada de vapor de mercúrio 250 w e reator afp, montado em poste de altura 10 m fixado em base</v>
          </cell>
          <cell r="C1182" t="str">
            <v>CJ</v>
          </cell>
          <cell r="D1182">
            <v>989.04909999999995</v>
          </cell>
        </row>
        <row r="1183">
          <cell r="A1183" t="str">
            <v>001.17.07900</v>
          </cell>
          <cell r="B1183" t="str">
            <v>Fornecimento e instalaçãod e luminária incandescente de embutir 1x60w, marca claro ou similar</v>
          </cell>
          <cell r="C1183" t="str">
            <v>UN</v>
          </cell>
          <cell r="D1183">
            <v>12.109299999999999</v>
          </cell>
        </row>
        <row r="1184">
          <cell r="A1184" t="str">
            <v>001.17.07920</v>
          </cell>
          <cell r="B1184" t="str">
            <v>Fornecimento e instalação de luminária tipo spot 1x60w, marca clarão ou similar</v>
          </cell>
          <cell r="C1184" t="str">
            <v>UN</v>
          </cell>
          <cell r="D1184">
            <v>15.8393</v>
          </cell>
        </row>
        <row r="1185">
          <cell r="A1185" t="str">
            <v>001.17.07940</v>
          </cell>
          <cell r="B1185" t="str">
            <v>Fornecimento e instalação de luminária bloco autônomo de iluminação de emergência com 2 projetores</v>
          </cell>
          <cell r="C1185" t="str">
            <v>UN</v>
          </cell>
          <cell r="D1185">
            <v>153.61840000000001</v>
          </cell>
        </row>
        <row r="1186">
          <cell r="A1186" t="str">
            <v>001.17.07960</v>
          </cell>
          <cell r="B1186" t="str">
            <v>Fornecimento e instalação de fio para telefone 2x22 awg</v>
          </cell>
          <cell r="C1186" t="str">
            <v>M</v>
          </cell>
          <cell r="D1186">
            <v>0.79790000000000005</v>
          </cell>
        </row>
        <row r="1187">
          <cell r="A1187" t="str">
            <v>001.17.07980</v>
          </cell>
          <cell r="B1187" t="str">
            <v>Fornecimento e instalação de cabo tipo utp , categoria 5 24 awg - 4 pares</v>
          </cell>
          <cell r="C1187" t="str">
            <v>M</v>
          </cell>
          <cell r="D1187">
            <v>2.024</v>
          </cell>
        </row>
        <row r="1188">
          <cell r="A1188" t="str">
            <v>001.17.08000</v>
          </cell>
          <cell r="B1188" t="str">
            <v>Fornecimento e instalação de fio bicolor 2x14 awg ( 12.00 x 1.500 mm2 )</v>
          </cell>
          <cell r="C1188" t="str">
            <v>ML</v>
          </cell>
          <cell r="D1188">
            <v>1.7163999999999999</v>
          </cell>
        </row>
        <row r="1189">
          <cell r="A1189" t="str">
            <v>001.17.08020</v>
          </cell>
          <cell r="B1189" t="str">
            <v>Fornecimento e instalação de terminal rj-45</v>
          </cell>
          <cell r="C1189" t="str">
            <v>UN</v>
          </cell>
          <cell r="D1189">
            <v>2.8473999999999999</v>
          </cell>
        </row>
        <row r="1190">
          <cell r="A1190" t="str">
            <v>001.17.08040</v>
          </cell>
          <cell r="B1190" t="str">
            <v>Fornecimento e instalação de tomada tipo rj45</v>
          </cell>
          <cell r="C1190" t="str">
            <v>UN</v>
          </cell>
          <cell r="D1190">
            <v>11.171099999999999</v>
          </cell>
        </row>
        <row r="1191">
          <cell r="A1191" t="str">
            <v>001.17.08060</v>
          </cell>
          <cell r="B1191" t="str">
            <v>Fornecimento e instalação de tomada de lógica (2tomadas rj45) em caixa de alumíinio 4""""x4"""" para piso</v>
          </cell>
          <cell r="C1191" t="str">
            <v>UN</v>
          </cell>
          <cell r="D1191">
            <v>50.912100000000002</v>
          </cell>
        </row>
        <row r="1192">
          <cell r="A1192" t="str">
            <v>001.17.08080</v>
          </cell>
          <cell r="B1192" t="str">
            <v>Fornecimento e instalação de tomada de lógica (2tomadas rj45) em caixa de alumínio 4""""x4"""" embutida na parede</v>
          </cell>
          <cell r="C1192" t="str">
            <v>UN</v>
          </cell>
          <cell r="D1192">
            <v>50.912100000000002</v>
          </cell>
        </row>
        <row r="1193">
          <cell r="A1193" t="str">
            <v>001.17.08100</v>
          </cell>
          <cell r="B1193" t="str">
            <v>Fornecimento e instalação de tomada para telefone padrao telebras, 4 polos em caixa condulete d=3/4""""</v>
          </cell>
          <cell r="C1193" t="str">
            <v>CJ</v>
          </cell>
          <cell r="D1193">
            <v>16.5915</v>
          </cell>
        </row>
        <row r="1194">
          <cell r="A1194" t="str">
            <v>001.17.08120</v>
          </cell>
          <cell r="B1194" t="str">
            <v>Fornecimento e instalação de tomada especial para informatica 2p+t  p/15a - 250 v em caixa condulete - d=3/4""""</v>
          </cell>
          <cell r="C1194" t="str">
            <v>CJ</v>
          </cell>
          <cell r="D1194">
            <v>17.891500000000001</v>
          </cell>
        </row>
        <row r="1195">
          <cell r="A1195" t="str">
            <v>001.17.08140</v>
          </cell>
          <cell r="B1195" t="str">
            <v>Fornecimento e instalação de caixa metálica p/ telefone n.1 10.00x10.00x5.00 cm</v>
          </cell>
          <cell r="C1195" t="str">
            <v>UN</v>
          </cell>
          <cell r="D1195">
            <v>1.7353000000000001</v>
          </cell>
        </row>
        <row r="1196">
          <cell r="A1196" t="str">
            <v>001.17.08160</v>
          </cell>
          <cell r="B1196" t="str">
            <v>Fornecimento e instalação de caixa metálica p/ telefone n.2 20.00x20.00x12.00 cm</v>
          </cell>
          <cell r="C1196" t="str">
            <v>UN</v>
          </cell>
          <cell r="D1196">
            <v>32.165900000000001</v>
          </cell>
        </row>
        <row r="1197">
          <cell r="A1197" t="str">
            <v>001.17.08180</v>
          </cell>
          <cell r="B1197" t="str">
            <v>Fornecimento e instalação de caixa metálica p/ telefone n.3 40.00x40.00x12.00 cm</v>
          </cell>
          <cell r="C1197" t="str">
            <v>UN</v>
          </cell>
          <cell r="D1197">
            <v>65.503299999999996</v>
          </cell>
        </row>
        <row r="1198">
          <cell r="A1198" t="str">
            <v>001.17.08200</v>
          </cell>
          <cell r="B1198" t="str">
            <v>Fornecimento e instalação de caixa metálica p/ telefone n.4 60.00x60.00x12.00 cm</v>
          </cell>
          <cell r="C1198" t="str">
            <v>UN</v>
          </cell>
          <cell r="D1198">
            <v>113.4517</v>
          </cell>
        </row>
        <row r="1199">
          <cell r="A1199" t="str">
            <v>001.17.08220</v>
          </cell>
          <cell r="B1199" t="str">
            <v>Fornecimento e instalação de caixa metálica p/ telefone n.5 80.00x80.00x12.00 cm</v>
          </cell>
          <cell r="C1199" t="str">
            <v>UN</v>
          </cell>
          <cell r="D1199">
            <v>187.33840000000001</v>
          </cell>
        </row>
        <row r="1200">
          <cell r="A1200" t="str">
            <v>001.17.08240</v>
          </cell>
          <cell r="B1200" t="str">
            <v>Fornecimento e instalação de caixa metálica p/ telefone n.6 120.00x120.00x12.00 cm</v>
          </cell>
          <cell r="C1200" t="str">
            <v>UN</v>
          </cell>
          <cell r="D1200">
            <v>400.15660000000003</v>
          </cell>
        </row>
        <row r="1201">
          <cell r="A1201" t="str">
            <v>001.17.08260</v>
          </cell>
          <cell r="B1201" t="str">
            <v>Execução de caixa de entrada em alvenaria c/ tampa metálica conf. padrão telemat r1 (60x35x50)cm</v>
          </cell>
          <cell r="C1201" t="str">
            <v>UN</v>
          </cell>
          <cell r="D1201">
            <v>0</v>
          </cell>
        </row>
        <row r="1202">
          <cell r="A1202" t="str">
            <v>001.17.08280</v>
          </cell>
          <cell r="B1202" t="str">
            <v>Execução de caixa de entrada em alvenaria c/ tampa metálica conf. padrão telemat r2 (107x52x50) cm</v>
          </cell>
          <cell r="C1202" t="str">
            <v>UN</v>
          </cell>
          <cell r="D1202">
            <v>0</v>
          </cell>
        </row>
        <row r="1203">
          <cell r="A1203" t="str">
            <v>001.17.08300</v>
          </cell>
          <cell r="B1203" t="str">
            <v>Fio de cobre nú seção 6.00 mm 2</v>
          </cell>
          <cell r="C1203" t="str">
            <v>ML</v>
          </cell>
          <cell r="D1203">
            <v>2.0632000000000001</v>
          </cell>
        </row>
        <row r="1204">
          <cell r="A1204" t="str">
            <v>001.17.08320</v>
          </cell>
          <cell r="B1204" t="str">
            <v>Fio de cobre nú seção 10.00 mm 2</v>
          </cell>
          <cell r="C1204" t="str">
            <v>ML</v>
          </cell>
          <cell r="D1204">
            <v>2.8902999999999999</v>
          </cell>
        </row>
        <row r="1205">
          <cell r="A1205" t="str">
            <v>001.17.08340</v>
          </cell>
          <cell r="B1205" t="str">
            <v>Fio de cobre nú seção 16.00 mm 2</v>
          </cell>
          <cell r="C1205" t="str">
            <v>ML</v>
          </cell>
          <cell r="D1205">
            <v>5.9539999999999997</v>
          </cell>
        </row>
        <row r="1206">
          <cell r="A1206" t="str">
            <v>001.17.08360</v>
          </cell>
          <cell r="B1206" t="str">
            <v>Cabo de cobre nú seção 3/0</v>
          </cell>
          <cell r="C1206" t="str">
            <v>ML</v>
          </cell>
          <cell r="D1206">
            <v>17.632999999999999</v>
          </cell>
        </row>
        <row r="1207">
          <cell r="A1207" t="str">
            <v>001.17.08380</v>
          </cell>
          <cell r="B1207" t="str">
            <v>Cabo de cobre nú seção 4/0</v>
          </cell>
          <cell r="C1207" t="str">
            <v>ML</v>
          </cell>
          <cell r="D1207">
            <v>22.450299999999999</v>
          </cell>
        </row>
        <row r="1208">
          <cell r="A1208" t="str">
            <v>001.17.08400</v>
          </cell>
          <cell r="B1208" t="str">
            <v>Cabo de cobre nú seção 10.00 mm2</v>
          </cell>
          <cell r="C1208" t="str">
            <v>ML</v>
          </cell>
          <cell r="D1208">
            <v>5.9744000000000002</v>
          </cell>
        </row>
        <row r="1209">
          <cell r="A1209" t="str">
            <v>001.17.08420</v>
          </cell>
          <cell r="B1209" t="str">
            <v>Cabo de cobre nú seção 16.00 mm2</v>
          </cell>
          <cell r="C1209" t="str">
            <v>ML</v>
          </cell>
          <cell r="D1209">
            <v>7.3196000000000003</v>
          </cell>
        </row>
        <row r="1210">
          <cell r="A1210" t="str">
            <v>001.17.08440</v>
          </cell>
          <cell r="B1210" t="str">
            <v>Cabo de cobre nú seção 25.00 mm2</v>
          </cell>
          <cell r="C1210" t="str">
            <v>ML</v>
          </cell>
          <cell r="D1210">
            <v>0</v>
          </cell>
        </row>
        <row r="1211">
          <cell r="A1211" t="str">
            <v>001.17.08460</v>
          </cell>
          <cell r="B1211" t="str">
            <v>Fornecimento e instalação de cordoalha de cobre nú equivalente ao cabo de  16.00 mm2</v>
          </cell>
          <cell r="C1211" t="str">
            <v>M</v>
          </cell>
          <cell r="D1211">
            <v>3.9853999999999998</v>
          </cell>
        </row>
        <row r="1212">
          <cell r="A1212" t="str">
            <v>001.17.08480</v>
          </cell>
          <cell r="B1212" t="str">
            <v>Conector de pressão com rabicho</v>
          </cell>
          <cell r="C1212" t="str">
            <v>UN</v>
          </cell>
          <cell r="D1212">
            <v>4.1474000000000002</v>
          </cell>
        </row>
        <row r="1213">
          <cell r="A1213" t="str">
            <v>001.17.08500</v>
          </cell>
          <cell r="B1213" t="str">
            <v>Conector de bi para medição</v>
          </cell>
          <cell r="C1213" t="str">
            <v>UN</v>
          </cell>
          <cell r="D1213">
            <v>13.916600000000001</v>
          </cell>
        </row>
        <row r="1214">
          <cell r="A1214" t="str">
            <v>001.17.08520</v>
          </cell>
          <cell r="B1214" t="str">
            <v>Parafuso olhal galvanizado 1/2"""" de 20 a 30 cm</v>
          </cell>
          <cell r="C1214" t="str">
            <v>UN</v>
          </cell>
          <cell r="D1214">
            <v>7.0236999999999998</v>
          </cell>
        </row>
        <row r="1215">
          <cell r="A1215" t="str">
            <v>001.17.08540</v>
          </cell>
          <cell r="B1215" t="str">
            <v>Manilha de ligação galvanizada de 3/8""""</v>
          </cell>
          <cell r="C1215" t="str">
            <v>UN</v>
          </cell>
          <cell r="D1215">
            <v>1.7737000000000001</v>
          </cell>
        </row>
        <row r="1216">
          <cell r="A1216" t="str">
            <v>001.17.08560</v>
          </cell>
          <cell r="B1216" t="str">
            <v>Manilha de barro vidrado de diâm. 12"""" x 0.60m</v>
          </cell>
          <cell r="C1216" t="str">
            <v>UN</v>
          </cell>
          <cell r="D1216">
            <v>19.278400000000001</v>
          </cell>
        </row>
        <row r="1217">
          <cell r="A1217" t="str">
            <v>001.17.08580</v>
          </cell>
          <cell r="B1217" t="str">
            <v>Sapatilha galvanizada 1/4""""</v>
          </cell>
          <cell r="C1217" t="str">
            <v>UN</v>
          </cell>
          <cell r="D1217">
            <v>1.2246999999999999</v>
          </cell>
        </row>
        <row r="1218">
          <cell r="A1218" t="str">
            <v>001.17.08600</v>
          </cell>
          <cell r="B1218" t="str">
            <v>Presilha galvanizada para cabo de aço galvanizado 1/4""""</v>
          </cell>
          <cell r="C1218" t="str">
            <v>UN</v>
          </cell>
          <cell r="D1218">
            <v>3.9737</v>
          </cell>
        </row>
        <row r="1219">
          <cell r="A1219" t="str">
            <v>001.17.08620</v>
          </cell>
          <cell r="B1219" t="str">
            <v>Abraçadeira para tubo de brasilit de diâm. 2"""" tipo para solda</v>
          </cell>
          <cell r="C1219" t="str">
            <v>UN</v>
          </cell>
          <cell r="D1219">
            <v>4.6653000000000002</v>
          </cell>
        </row>
        <row r="1220">
          <cell r="A1220" t="str">
            <v>001.17.08640</v>
          </cell>
          <cell r="B1220" t="str">
            <v>Abraçadeira para tubo de brasilit de diâm. 2"""" com rosca mecânica e porca</v>
          </cell>
          <cell r="C1220" t="str">
            <v>UN</v>
          </cell>
          <cell r="D1220">
            <v>5.5674000000000001</v>
          </cell>
        </row>
        <row r="1221">
          <cell r="A1221" t="str">
            <v>001.17.08660</v>
          </cell>
          <cell r="B1221" t="str">
            <v>Abraçadeira para tubo de brasilit de diâm. 2"""" para chumbar na parede</v>
          </cell>
          <cell r="C1221" t="str">
            <v>UN</v>
          </cell>
          <cell r="D1221">
            <v>4.8574000000000002</v>
          </cell>
        </row>
        <row r="1222">
          <cell r="A1222" t="str">
            <v>001.17.08680</v>
          </cell>
          <cell r="B1222" t="str">
            <v>Abraçadeira para tubo de brasilit de diâm. 2' com rosca soberba</v>
          </cell>
          <cell r="C1222" t="str">
            <v>UN</v>
          </cell>
          <cell r="D1222">
            <v>4.1536999999999997</v>
          </cell>
        </row>
        <row r="1223">
          <cell r="A1223" t="str">
            <v>001.17.08700</v>
          </cell>
          <cell r="B1223" t="str">
            <v>Braçadeira tipo simples para descida de cabo de cobre nú com roldana de porcelana para cabo 3/0 e 4/0 para mastro de diâm. 2"""" com 1 roldana</v>
          </cell>
          <cell r="C1223" t="str">
            <v>UN</v>
          </cell>
          <cell r="D1223">
            <v>5.8136999999999999</v>
          </cell>
        </row>
        <row r="1224">
          <cell r="A1224" t="str">
            <v>001.17.08720</v>
          </cell>
          <cell r="B1224" t="str">
            <v>Braçadeira tipo simples para descida de cabo de cobre nú com roldana de porcelana para cabo 3/0 e 4/0 para mastro de diâm. 2"""" com 2 roldana</v>
          </cell>
          <cell r="C1224" t="str">
            <v>UN</v>
          </cell>
          <cell r="D1224">
            <v>7.6237000000000004</v>
          </cell>
        </row>
        <row r="1225">
          <cell r="A1225" t="str">
            <v>001.17.08740</v>
          </cell>
          <cell r="B1225" t="str">
            <v>Braçadeira tipo simples para descida de cabo de cobre nú com roldana de porcelana para cabo 3/0 e 4/0 para mastro de diâm. 3"""" com 1 roldana</v>
          </cell>
          <cell r="C1225" t="str">
            <v>UN</v>
          </cell>
          <cell r="D1225">
            <v>9.0236999999999998</v>
          </cell>
        </row>
        <row r="1226">
          <cell r="A1226" t="str">
            <v>001.17.08760</v>
          </cell>
          <cell r="B1226" t="str">
            <v>Braçadeira tipo simples para descida de cabo de cobre nú com roldana de porcelana para cabo 3/0 e 4/0 para mastro de diâm. 3""""com 2 roldana</v>
          </cell>
          <cell r="C1226" t="str">
            <v>UN</v>
          </cell>
          <cell r="D1226">
            <v>11.0237</v>
          </cell>
        </row>
        <row r="1227">
          <cell r="A1227" t="str">
            <v>001.17.08780</v>
          </cell>
          <cell r="B1227" t="str">
            <v>Braçadeira tipo reforçada para descida de cabo de cobre nú com roldana de porcelana para cabo 3/0 e 4/0 para mastro de diâm. 2""""com 1 roldana</v>
          </cell>
          <cell r="C1227" t="str">
            <v>UN</v>
          </cell>
          <cell r="D1227">
            <v>6.4553000000000003</v>
          </cell>
        </row>
        <row r="1228">
          <cell r="A1228" t="str">
            <v>001.17.08800</v>
          </cell>
          <cell r="B1228" t="str">
            <v>Braçadeira tipo reforçada para descida de cabo de cobre nú com roldana de porcelana para cabo 3/0 e 4/0 para mastro de diâm. 2'com 2 roldana</v>
          </cell>
          <cell r="C1228" t="str">
            <v>UN</v>
          </cell>
          <cell r="D1228">
            <v>9.3253000000000004</v>
          </cell>
        </row>
        <row r="1229">
          <cell r="A1229" t="str">
            <v>001.17.08820</v>
          </cell>
          <cell r="B1229" t="str">
            <v>Braçadeira tipo reforçada para descida de cabo de cobre nú com roldana de porcelana para cabo 3/0 e 4/0 para mastro de diâm. 3"""" com 1 roldana</v>
          </cell>
          <cell r="C1229" t="str">
            <v>UN</v>
          </cell>
          <cell r="D1229">
            <v>9.5352999999999994</v>
          </cell>
        </row>
        <row r="1230">
          <cell r="A1230" t="str">
            <v>001.17.08840</v>
          </cell>
          <cell r="B1230" t="str">
            <v>Braçadeira tipo reforçada para descida de cabo de cobre nú com roldana de porcelana para cabo 3/0 e 4/0 para mastro de diâm. 3"""" com 2 roldana</v>
          </cell>
          <cell r="C1230" t="str">
            <v>UN</v>
          </cell>
          <cell r="D1230">
            <v>11.535299999999999</v>
          </cell>
        </row>
        <row r="1231">
          <cell r="A1231" t="str">
            <v>001.17.08860</v>
          </cell>
          <cell r="B1231" t="str">
            <v>Fornecimento e instalação de braçadeira de pvc com parafusos para fixação do cabo de aterramento</v>
          </cell>
          <cell r="C1231" t="str">
            <v>CJ</v>
          </cell>
          <cell r="D1231">
            <v>3.8210999999999999</v>
          </cell>
        </row>
        <row r="1232">
          <cell r="A1232" t="str">
            <v>001.17.08880</v>
          </cell>
          <cell r="B1232" t="str">
            <v>Braçadeira p/ 3 estais</v>
          </cell>
          <cell r="C1232" t="str">
            <v>CJ</v>
          </cell>
          <cell r="D1232">
            <v>89.138400000000004</v>
          </cell>
        </row>
        <row r="1233">
          <cell r="A1233" t="str">
            <v>001.17.08900</v>
          </cell>
          <cell r="B1233" t="str">
            <v>Suporte tipo simples para descida de cabo de cobre nú com roldana de porcelana com furo para cabo 3/0 e 4/0 liso para solda</v>
          </cell>
          <cell r="C1233" t="str">
            <v>UN</v>
          </cell>
          <cell r="D1233">
            <v>4.1913999999999998</v>
          </cell>
        </row>
        <row r="1234">
          <cell r="A1234" t="str">
            <v>001.17.08920</v>
          </cell>
          <cell r="B1234" t="str">
            <v>Suporte tipo simples para descida de cabo de cobre nú com roldana de porcelana com furo para cabo 3/0 e 4/0 com rosca meânica e porca</v>
          </cell>
          <cell r="C1234" t="str">
            <v>UN</v>
          </cell>
          <cell r="D1234">
            <v>5.5674000000000001</v>
          </cell>
        </row>
        <row r="1235">
          <cell r="A1235" t="str">
            <v>001.17.08940</v>
          </cell>
          <cell r="B1235" t="str">
            <v>Suporte tipo simples para descida de cabo de cobre nú com roldana de porcelana com furo para cabo 3/0 e 4/0 para chumbar na parede</v>
          </cell>
          <cell r="C1235" t="str">
            <v>UN</v>
          </cell>
          <cell r="D1235">
            <v>4.8574000000000002</v>
          </cell>
        </row>
        <row r="1236">
          <cell r="A1236" t="str">
            <v>001.17.08960</v>
          </cell>
          <cell r="B1236" t="str">
            <v>Suporte tipo simples para descida de cabo de cobre nú com roldana de porcelana com furo para cabo 3/0 e 4/0 com rosca soberba para madeira</v>
          </cell>
          <cell r="C1236" t="str">
            <v>UN</v>
          </cell>
          <cell r="D1236">
            <v>3.6674000000000002</v>
          </cell>
        </row>
        <row r="1237">
          <cell r="A1237" t="str">
            <v>001.17.08980</v>
          </cell>
          <cell r="B1237" t="str">
            <v>Suporte tipo simples para descida de cabo de cobre nú com roldana de porcelana com furo para cabo 3/0 e 4/0 para estrutura de telhado</v>
          </cell>
          <cell r="C1237" t="str">
            <v>UN</v>
          </cell>
          <cell r="D1237">
            <v>5.5473999999999997</v>
          </cell>
        </row>
        <row r="1238">
          <cell r="A1238" t="str">
            <v>001.17.09000</v>
          </cell>
          <cell r="B1238" t="str">
            <v>Suporte tipo reforçado para descida de cabo de cobre nú com roldana de porcelana com furo para cabo 3/0 e 4/0 liso para solda</v>
          </cell>
          <cell r="C1238" t="str">
            <v>UN</v>
          </cell>
          <cell r="D1238">
            <v>7.0385</v>
          </cell>
        </row>
        <row r="1239">
          <cell r="A1239" t="str">
            <v>001.17.09020</v>
          </cell>
          <cell r="B1239" t="str">
            <v>Suporte tipo reforçado para descida de cabo de cobre nú com roldana de porcelana com furo para cabo 3/0 e 4/0 com rosca meânica e porca</v>
          </cell>
          <cell r="C1239" t="str">
            <v>UN</v>
          </cell>
          <cell r="D1239">
            <v>6.8045</v>
          </cell>
        </row>
        <row r="1240">
          <cell r="A1240" t="str">
            <v>001.17.09040</v>
          </cell>
          <cell r="B1240" t="str">
            <v>Suporte tipo reforçado para descida de cabo de cobre nú com roldana de porcelana com furo para cabo 3/0 e 4/0 para chumbar na parede</v>
          </cell>
          <cell r="C1240" t="str">
            <v>UN</v>
          </cell>
          <cell r="D1240">
            <v>6.4645000000000001</v>
          </cell>
        </row>
        <row r="1241">
          <cell r="A1241" t="str">
            <v>001.17.09060</v>
          </cell>
          <cell r="B1241" t="str">
            <v>Suporte tipo reforçado para descida de cabo de cobre nú com roldana de porcelana com furo para cabo 3/0 e 4/0 com rosca soberba para madeira</v>
          </cell>
          <cell r="C1241" t="str">
            <v>UN</v>
          </cell>
          <cell r="D1241">
            <v>7.2244999999999999</v>
          </cell>
        </row>
        <row r="1242">
          <cell r="A1242" t="str">
            <v>001.17.09080</v>
          </cell>
          <cell r="B1242" t="str">
            <v>Suporte tipo reforçado para descida de cabo de cobre nú com roldana de porcelana com furo para cabo 3/0 e 4/0 para estrutura de telhado</v>
          </cell>
          <cell r="C1242" t="str">
            <v>UN</v>
          </cell>
          <cell r="D1242">
            <v>7.5945</v>
          </cell>
        </row>
        <row r="1243">
          <cell r="A1243" t="str">
            <v>001.17.09100</v>
          </cell>
          <cell r="B1243" t="str">
            <v>Suporte para fixação de para-raios em ferro cantoneira l 1 1/2""""x 1/2""""x 3/16"""" com comprimento de 2.00 m</v>
          </cell>
          <cell r="C1243" t="str">
            <v>PC</v>
          </cell>
          <cell r="D1243">
            <v>270.23660000000001</v>
          </cell>
        </row>
        <row r="1244">
          <cell r="A1244" t="str">
            <v>001.17.09120</v>
          </cell>
          <cell r="B1244" t="str">
            <v>Suporte para fixação de isoladores de pedestal em chapa de ferro</v>
          </cell>
          <cell r="C1244" t="str">
            <v>PC</v>
          </cell>
          <cell r="D1244">
            <v>62.236600000000003</v>
          </cell>
        </row>
        <row r="1245">
          <cell r="A1245" t="str">
            <v>001.17.09140</v>
          </cell>
          <cell r="B1245" t="str">
            <v>Suporte para fixacao de tc e tp em ferro cantoneira l de 1 1/2"""" x 1 1/2"""" x 3/16"""" soldados entre si (conf. det. da cemat)</v>
          </cell>
          <cell r="C1245" t="str">
            <v>PC</v>
          </cell>
          <cell r="D1245">
            <v>270.23660000000001</v>
          </cell>
        </row>
        <row r="1246">
          <cell r="A1246" t="str">
            <v>001.17.09160</v>
          </cell>
          <cell r="B1246" t="str">
            <v>Conjunto de bracadeira com quatro apoios e suportes fixos em cano galvanizado diâm. 1 pol inclusive pintura</v>
          </cell>
          <cell r="C1246" t="str">
            <v>CJ</v>
          </cell>
          <cell r="D1246">
            <v>116.8599</v>
          </cell>
        </row>
        <row r="1247">
          <cell r="A1247" t="str">
            <v>001.17.09180</v>
          </cell>
          <cell r="B1247" t="str">
            <v>Conector de cobre para haste de 5/8"""" ou 3/4"""" para cabo de cobre nú 3/0 e 4/0</v>
          </cell>
          <cell r="C1247" t="str">
            <v>UN</v>
          </cell>
          <cell r="D1247">
            <v>4.5137</v>
          </cell>
        </row>
        <row r="1248">
          <cell r="A1248" t="str">
            <v>001.17.09200</v>
          </cell>
          <cell r="B1248" t="str">
            <v>Conector bimetálico de um parafuso p/ cabo alumínio n. 2awg e cobre 16 mm2</v>
          </cell>
          <cell r="C1248" t="str">
            <v>PC</v>
          </cell>
          <cell r="D1248">
            <v>2.1036999999999999</v>
          </cell>
        </row>
        <row r="1249">
          <cell r="A1249" t="str">
            <v>001.17.09220</v>
          </cell>
          <cell r="B1249" t="str">
            <v>Conector tipo chapa-cabo</v>
          </cell>
          <cell r="C1249" t="str">
            <v>PC</v>
          </cell>
          <cell r="D1249">
            <v>2.2237</v>
          </cell>
        </row>
        <row r="1250">
          <cell r="A1250" t="str">
            <v>001.17.09240</v>
          </cell>
          <cell r="B1250" t="str">
            <v>Conector de ferro fundido tipo ccc para cabo numero 3/0 e 4/0</v>
          </cell>
          <cell r="C1250" t="str">
            <v>UN</v>
          </cell>
          <cell r="D1250">
            <v>4.5137</v>
          </cell>
        </row>
        <row r="1251">
          <cell r="A1251" t="str">
            <v>001.17.09260</v>
          </cell>
          <cell r="B1251" t="str">
            <v>Conetor para eletrodo de terra copperweld</v>
          </cell>
          <cell r="C1251" t="str">
            <v>UN</v>
          </cell>
          <cell r="D1251">
            <v>2.3136999999999999</v>
          </cell>
        </row>
        <row r="1252">
          <cell r="A1252" t="str">
            <v>001.17.09280</v>
          </cell>
          <cell r="B1252" t="str">
            <v>Eletrodos de terra completo</v>
          </cell>
          <cell r="C1252" t="str">
            <v>UN</v>
          </cell>
          <cell r="D1252">
            <v>134.54329999999999</v>
          </cell>
        </row>
        <row r="1253">
          <cell r="A1253" t="str">
            <v>001.17.09300</v>
          </cell>
          <cell r="B1253" t="str">
            <v>Eletrodo de terra copperweld 5/8"""" x 3 m</v>
          </cell>
          <cell r="C1253" t="str">
            <v>UN</v>
          </cell>
          <cell r="D1253">
            <v>17.278400000000001</v>
          </cell>
        </row>
        <row r="1254">
          <cell r="A1254" t="str">
            <v>001.17.09320</v>
          </cell>
          <cell r="B1254" t="str">
            <v>Haste de ferro galvanizado com suporte de fixacao pintura em tinta alumínio 3/4 pol x 3 m</v>
          </cell>
          <cell r="C1254" t="str">
            <v>UN</v>
          </cell>
          <cell r="D1254">
            <v>66.151499999999999</v>
          </cell>
        </row>
        <row r="1255">
          <cell r="A1255" t="str">
            <v>001.17.09340</v>
          </cell>
          <cell r="B1255" t="str">
            <v>Haste de cobre alta camada - 5/8"""" x 3,0 m</v>
          </cell>
          <cell r="C1255" t="str">
            <v>UN</v>
          </cell>
          <cell r="D1255">
            <v>21.118400000000001</v>
          </cell>
        </row>
        <row r="1256">
          <cell r="A1256" t="str">
            <v>001.17.09360</v>
          </cell>
          <cell r="B1256" t="str">
            <v>Fornecimento e instalação de haste terra seção em l de 2 40 m com conector e parafuso</v>
          </cell>
          <cell r="C1256" t="str">
            <v>UN</v>
          </cell>
          <cell r="D1256">
            <v>30.828399999999998</v>
          </cell>
        </row>
        <row r="1257">
          <cell r="A1257" t="str">
            <v>001.17.09380</v>
          </cell>
          <cell r="B1257" t="str">
            <v>Fornecimento e instalação de haste de ancira de 2.400 mm</v>
          </cell>
          <cell r="C1257" t="str">
            <v>UN</v>
          </cell>
          <cell r="D1257">
            <v>14.718400000000001</v>
          </cell>
        </row>
        <row r="1258">
          <cell r="A1258" t="str">
            <v>001.17.09400</v>
          </cell>
          <cell r="B1258" t="str">
            <v>Captor franklim c/ 4 pontas c/ h=350 mm em latão cromado</v>
          </cell>
          <cell r="C1258" t="str">
            <v>UN</v>
          </cell>
          <cell r="D1258">
            <v>32.186599999999999</v>
          </cell>
        </row>
        <row r="1259">
          <cell r="A1259" t="str">
            <v>001.17.09420</v>
          </cell>
          <cell r="B1259" t="str">
            <v>Captor franklim c/ 4 pontas c/ h=350 mm em aço inox</v>
          </cell>
          <cell r="C1259" t="str">
            <v>UN</v>
          </cell>
          <cell r="D1259">
            <v>32.186599999999999</v>
          </cell>
        </row>
        <row r="1260">
          <cell r="A1260" t="str">
            <v>001.17.09440</v>
          </cell>
          <cell r="B1260" t="str">
            <v>Terminal aéreo (gaiola faraday)</v>
          </cell>
          <cell r="C1260" t="str">
            <v>UN</v>
          </cell>
          <cell r="D1260">
            <v>14.1266</v>
          </cell>
        </row>
        <row r="1261">
          <cell r="A1261" t="str">
            <v>001.17.09460</v>
          </cell>
          <cell r="B1261" t="str">
            <v>Base p/ mastro de aço galvanizado com diâm. 2""""</v>
          </cell>
          <cell r="C1261" t="str">
            <v>UN</v>
          </cell>
          <cell r="D1261">
            <v>30.276599999999998</v>
          </cell>
        </row>
        <row r="1262">
          <cell r="A1262" t="str">
            <v>001.17.09480</v>
          </cell>
          <cell r="B1262" t="str">
            <v>Relee fotoelétrico da iluminatic rm 74 n para comando automático de iluminação</v>
          </cell>
          <cell r="C1262" t="str">
            <v>UN</v>
          </cell>
          <cell r="D1262">
            <v>20.698399999999999</v>
          </cell>
        </row>
        <row r="1263">
          <cell r="A1263" t="str">
            <v>001.17.09500</v>
          </cell>
          <cell r="B1263" t="str">
            <v>Aparelho simples luz obstáculo para sinalização corpo em alumínio fundido incorrosível globo de vidro cristal neutro térmico extra temperado pigmentado  em vermelho com uma lâmpada de 60 w/127v com rele fotoelétrico, haste em</v>
          </cell>
          <cell r="C1263" t="str">
            <v>CJ</v>
          </cell>
          <cell r="D1263">
            <v>110.3092</v>
          </cell>
        </row>
        <row r="1264">
          <cell r="A1264" t="str">
            <v>001.17.09520</v>
          </cell>
          <cell r="B1264" t="str">
            <v>Aparelho duplo de luz  obstáculo para sinalização corpo em alumínio fundido incorrosível corpo de vidro cristal neutro térmico extra temperado pigmentado em vermelho com duas lâmpadas de 60w127v com rele foto-elétrico, haste</v>
          </cell>
          <cell r="C1264" t="str">
            <v>CJ</v>
          </cell>
          <cell r="D1264">
            <v>110.3092</v>
          </cell>
        </row>
        <row r="1265">
          <cell r="A1265" t="str">
            <v>001.17.09540</v>
          </cell>
          <cell r="B1265" t="str">
            <v>Mastro simples em aço galv. de diam. 2"""" c/ luva de red.para 3/4 polcom 3 metros</v>
          </cell>
          <cell r="C1265" t="str">
            <v>CJ</v>
          </cell>
          <cell r="D1265">
            <v>80.1066</v>
          </cell>
        </row>
        <row r="1266">
          <cell r="A1266" t="str">
            <v>001.17.09560</v>
          </cell>
          <cell r="B1266" t="str">
            <v>Mastro simples em aço galv. de diam. 2"""" c/ luva de red.para 3/4 pol com 6 metros</v>
          </cell>
          <cell r="C1266" t="str">
            <v>CJ</v>
          </cell>
          <cell r="D1266">
            <v>155.11510000000001</v>
          </cell>
        </row>
        <row r="1267">
          <cell r="A1267" t="str">
            <v>001.17.09580</v>
          </cell>
          <cell r="B1267" t="str">
            <v>Execução de caixa de concreto 40x40x60cm com tampa de concreto armado</v>
          </cell>
          <cell r="C1267" t="str">
            <v>UN</v>
          </cell>
          <cell r="D1267">
            <v>49.1768</v>
          </cell>
        </row>
        <row r="1268">
          <cell r="A1268" t="str">
            <v>001.17.09600</v>
          </cell>
          <cell r="B1268" t="str">
            <v>Execução de solda exotermica para cordoalha de cobre ou cabo de cobre - 35.00 mm2</v>
          </cell>
          <cell r="C1268" t="str">
            <v>UN</v>
          </cell>
          <cell r="D1268">
            <v>8.6564999999999994</v>
          </cell>
        </row>
        <row r="1269">
          <cell r="A1269" t="str">
            <v>001.17.09620</v>
          </cell>
          <cell r="B1269" t="str">
            <v>Fornecimento e instalação de extintor de incendio de co2 - 6 kg</v>
          </cell>
          <cell r="C1269" t="str">
            <v>UN</v>
          </cell>
          <cell r="D1269">
            <v>178</v>
          </cell>
        </row>
        <row r="1270">
          <cell r="A1270" t="str">
            <v>001.17.09640</v>
          </cell>
          <cell r="B1270" t="str">
            <v>Conjunto motor bomba centrífuga trifásica 50 a 60 hz para sucção até 6m pot. 1/2 hp</v>
          </cell>
          <cell r="C1270" t="str">
            <v>CJ</v>
          </cell>
          <cell r="D1270">
            <v>288.87720000000002</v>
          </cell>
        </row>
        <row r="1271">
          <cell r="A1271" t="str">
            <v>001.17.09660</v>
          </cell>
          <cell r="B1271" t="str">
            <v>Conjunto motor bomba centrífuga trifásica 50 a 60 hz para sucção até 6m pot. 3/4 hp</v>
          </cell>
          <cell r="C1271" t="str">
            <v>CJ</v>
          </cell>
          <cell r="D1271">
            <v>299.87720000000002</v>
          </cell>
        </row>
        <row r="1272">
          <cell r="A1272" t="str">
            <v>001.17.09680</v>
          </cell>
          <cell r="B1272" t="str">
            <v>Conjunto motor bomba centrífuga trifásica 50 a 60 hz para sucção até 6m pot. 1 hp</v>
          </cell>
          <cell r="C1272" t="str">
            <v>CJ</v>
          </cell>
          <cell r="D1272">
            <v>389.79700000000003</v>
          </cell>
        </row>
        <row r="1273">
          <cell r="A1273" t="str">
            <v>001.17.09700</v>
          </cell>
          <cell r="B1273" t="str">
            <v>Conjunto motor bomba centrífuga trifásica 50 a 60 hz para sucção até 6m pot. 1 1/2"""" hp</v>
          </cell>
          <cell r="C1273" t="str">
            <v>CJ</v>
          </cell>
          <cell r="D1273">
            <v>466.79700000000003</v>
          </cell>
        </row>
        <row r="1274">
          <cell r="A1274" t="str">
            <v>001.17.09720</v>
          </cell>
          <cell r="B1274" t="str">
            <v>Conjunto motor bomba centrífuga trifásica 50 a 60 hz para sucção até 6m pot. 2"""" hp</v>
          </cell>
          <cell r="C1274" t="str">
            <v>CJ</v>
          </cell>
          <cell r="D1274">
            <v>499.7165</v>
          </cell>
        </row>
        <row r="1275">
          <cell r="A1275" t="str">
            <v>001.17.09740</v>
          </cell>
          <cell r="B1275" t="str">
            <v>Conjunto motor bomba centrifuga monoestagio com bocais flangeados - cf-7 mark ou similar - 03 cv</v>
          </cell>
          <cell r="C1275" t="str">
            <v>UN</v>
          </cell>
          <cell r="D1275">
            <v>276.7165</v>
          </cell>
        </row>
        <row r="1276">
          <cell r="A1276" t="str">
            <v>001.17.09760</v>
          </cell>
          <cell r="B1276" t="str">
            <v>Execução de caixa de passagem de concreto de 5 cm espessura e tampa de concreto impermeabilizada de 30.00 x 30.00 x 30.00 cm</v>
          </cell>
          <cell r="C1276" t="str">
            <v>CJ</v>
          </cell>
          <cell r="D1276">
            <v>29.3004</v>
          </cell>
        </row>
        <row r="1277">
          <cell r="A1277" t="str">
            <v>001.17.09780</v>
          </cell>
          <cell r="B1277" t="str">
            <v>Execução de caixa de passagem de concreto de 5 cm espessura e tampa de concreto impermeabilizada de 30.00 x 30.00 x 40.00 cm</v>
          </cell>
          <cell r="C1277" t="str">
            <v>CJ</v>
          </cell>
          <cell r="D1277">
            <v>33.349299999999999</v>
          </cell>
        </row>
        <row r="1278">
          <cell r="A1278" t="str">
            <v>001.17.09800</v>
          </cell>
          <cell r="B1278" t="str">
            <v>Execução de caixa de passagem de concreto de 5 cm espessura e tampa de concreto impermeabilizada de 40.00 x 40.00 x 40.00 cm</v>
          </cell>
          <cell r="C1278" t="str">
            <v>CJ</v>
          </cell>
          <cell r="D1278">
            <v>49.288800000000002</v>
          </cell>
        </row>
        <row r="1279">
          <cell r="A1279" t="str">
            <v>001.17.09820</v>
          </cell>
          <cell r="B1279" t="str">
            <v>Execução de caixa de passagem de concreto de 5 cm espessura e tampa de concreto impermeabilizada de 40.00 x 40.00 x 50.00 cm</v>
          </cell>
          <cell r="C1279" t="str">
            <v>CJ</v>
          </cell>
          <cell r="D1279">
            <v>56.219700000000003</v>
          </cell>
        </row>
        <row r="1280">
          <cell r="A1280" t="str">
            <v>001.17.09840</v>
          </cell>
          <cell r="B1280" t="str">
            <v>Execução de caixa de passagem de concreto de 5 cm espessura e tampa de concreto impermeabilizada de 50.00 x 50.00 x 50.00 cm</v>
          </cell>
          <cell r="C1280" t="str">
            <v>CJ</v>
          </cell>
          <cell r="D1280">
            <v>74.485900000000001</v>
          </cell>
        </row>
        <row r="1281">
          <cell r="A1281" t="str">
            <v>001.17.09860</v>
          </cell>
          <cell r="B1281" t="str">
            <v>Execução de caixa de passagem de concreto de 5 cm espessura e tampa de concreto impermeabilizada de 50.00 x 50.00 x 60.00 cm</v>
          </cell>
          <cell r="C1281" t="str">
            <v>CJ</v>
          </cell>
          <cell r="D1281">
            <v>83.245699999999999</v>
          </cell>
        </row>
        <row r="1282">
          <cell r="A1282" t="str">
            <v>001.17.09880</v>
          </cell>
          <cell r="B1282" t="str">
            <v>Execução de caixa de passagem de concreto de 5 cm espessura e tampa de concreto impermeabilizada de 60.00 x 60.00 x 60.00 cm</v>
          </cell>
          <cell r="C1282" t="str">
            <v>CJ</v>
          </cell>
          <cell r="D1282">
            <v>105.46429999999999</v>
          </cell>
        </row>
        <row r="1283">
          <cell r="A1283" t="str">
            <v>001.17.09900</v>
          </cell>
          <cell r="B1283" t="str">
            <v>Execução de caixa de passagem de concreto de 5 cm espessura e tampa de concreto impermeabilizada de 80.00 x 80.00 x 80.00 cm</v>
          </cell>
          <cell r="C1283" t="str">
            <v>CJ</v>
          </cell>
          <cell r="D1283">
            <v>184.3571</v>
          </cell>
        </row>
        <row r="1284">
          <cell r="A1284" t="str">
            <v>001.17.09920</v>
          </cell>
          <cell r="B1284" t="str">
            <v>Execução de caixa de passagem de concreto de 5 cm espessura e tampa de concreto impermeabilizada de 80.00 x 80.00 x 100.00 cm</v>
          </cell>
          <cell r="C1284" t="str">
            <v>CJ</v>
          </cell>
          <cell r="D1284">
            <v>213.93610000000001</v>
          </cell>
        </row>
        <row r="1285">
          <cell r="A1285" t="str">
            <v>001.17.09940</v>
          </cell>
          <cell r="B1285" t="str">
            <v>Execução de caixa de passagem de alvenaria de 1/2 vez c/ tampa de concreto impermeabilizada 30.00 x 30.00 x 30.00 cm</v>
          </cell>
          <cell r="C1285" t="str">
            <v>CJ</v>
          </cell>
          <cell r="D1285">
            <v>41.578899999999997</v>
          </cell>
        </row>
        <row r="1286">
          <cell r="A1286" t="str">
            <v>001.17.09960</v>
          </cell>
          <cell r="B1286" t="str">
            <v>Execução de caixa de passagem de alvenaria de 1/2 vez c/ tampa de concreto impermeabilizada 30.00 x 30.00 x 40.00 cm</v>
          </cell>
          <cell r="C1286" t="str">
            <v>CJ</v>
          </cell>
          <cell r="D1286">
            <v>48.521999999999998</v>
          </cell>
        </row>
        <row r="1287">
          <cell r="A1287" t="str">
            <v>001.17.09980</v>
          </cell>
          <cell r="B1287" t="str">
            <v>Execução de caixa de passagem de alvenaria de 1/2 vez c/ tampa de concreto impermeabilizada 40.00 x 40.00 x 40.00 cm</v>
          </cell>
          <cell r="C1287" t="str">
            <v>CJ</v>
          </cell>
          <cell r="D1287">
            <v>60.3523</v>
          </cell>
        </row>
        <row r="1288">
          <cell r="A1288" t="str">
            <v>001.17.10000</v>
          </cell>
          <cell r="B1288" t="str">
            <v>Execução de caixa de passagem de alvenaria de 1/2 vez c/ tampa de concreto impermeabilizada 40.00 x 40.00 x 50.00 cm</v>
          </cell>
          <cell r="C1288" t="str">
            <v>CJ</v>
          </cell>
          <cell r="D1288">
            <v>71.249200000000002</v>
          </cell>
        </row>
        <row r="1289">
          <cell r="A1289" t="str">
            <v>001.17.10020</v>
          </cell>
          <cell r="B1289" t="str">
            <v>Execução de caixa de passagem de alvenaria de 1/2 vez c/ tampa de concreto impermeabiliada 50.00 x 50.00 x 50.00 cm</v>
          </cell>
          <cell r="C1289" t="str">
            <v>CJ</v>
          </cell>
          <cell r="D1289">
            <v>88.053899999999999</v>
          </cell>
        </row>
        <row r="1290">
          <cell r="A1290" t="str">
            <v>001.17.10040</v>
          </cell>
          <cell r="B1290" t="str">
            <v>Exeucução de caixa de passagem de alvenaria de 1/2 vez c/ tampa de concreto impermeabilizada 50.00 x 50.00 x 60.0 cm</v>
          </cell>
          <cell r="C1290" t="str">
            <v>CJ</v>
          </cell>
          <cell r="D1290">
            <v>98.055300000000003</v>
          </cell>
        </row>
        <row r="1291">
          <cell r="A1291" t="str">
            <v>001.17.10060</v>
          </cell>
          <cell r="B1291" t="str">
            <v>Execuçãoo de caixa de passagem de alvenaria de 1/2 vez c/ tampa de concreto impermeabilizada 60.00 x 60.00 x 60.00 cm</v>
          </cell>
          <cell r="C1291" t="str">
            <v>CJ</v>
          </cell>
          <cell r="D1291">
            <v>119.91970000000001</v>
          </cell>
        </row>
        <row r="1292">
          <cell r="A1292" t="str">
            <v>001.17.10080</v>
          </cell>
          <cell r="B1292" t="str">
            <v>Execução de caixa de passagem de alvenaria de 1/2 vez c/ tampa de concreto impermeabilizada 80.00 x 80.00 x 80.00 cm</v>
          </cell>
          <cell r="C1292" t="str">
            <v>CJ</v>
          </cell>
          <cell r="D1292">
            <v>197.34119999999999</v>
          </cell>
        </row>
        <row r="1293">
          <cell r="A1293" t="str">
            <v>001.17.10100</v>
          </cell>
          <cell r="B1293" t="str">
            <v>Execução de caixa de passagem de alvenaria de 1/2 vez c/ tampa de concreto impermeabilizada 80.00 x 80.00 x 100.00 cm</v>
          </cell>
          <cell r="C1293" t="str">
            <v>CJ</v>
          </cell>
          <cell r="D1293">
            <v>231.9402</v>
          </cell>
        </row>
        <row r="1294">
          <cell r="A1294" t="str">
            <v>001.17.10120</v>
          </cell>
          <cell r="B1294" t="str">
            <v>Fornecimento e instalação de placa de advertência com os dizeres """"perigo de morte alta tensão""""</v>
          </cell>
          <cell r="C1294" t="str">
            <v>PC</v>
          </cell>
          <cell r="D1294">
            <v>36.118400000000001</v>
          </cell>
        </row>
        <row r="1295">
          <cell r="A1295" t="str">
            <v>001.17.10140</v>
          </cell>
          <cell r="B1295" t="str">
            <v>Fornecimento e instalação de arame de aço galvanizado nº 12bwg (48g/m)</v>
          </cell>
          <cell r="C1295" t="str">
            <v>KG</v>
          </cell>
          <cell r="D1295">
            <v>6.7171000000000003</v>
          </cell>
        </row>
        <row r="1296">
          <cell r="A1296" t="str">
            <v>001.17.10160</v>
          </cell>
          <cell r="B1296" t="str">
            <v>Fornecimento e instalação de arame de aço galvanizado nº 14bwg (27 2g/m)</v>
          </cell>
          <cell r="C1296" t="str">
            <v>KG</v>
          </cell>
          <cell r="D1296">
            <v>8.3536000000000001</v>
          </cell>
        </row>
        <row r="1297">
          <cell r="A1297" t="str">
            <v>001.17.10180</v>
          </cell>
          <cell r="B1297" t="str">
            <v>Fornecimento e instalação de arame de aço galvanizado nº 16bwg (16 8g/m)</v>
          </cell>
          <cell r="C1297" t="str">
            <v>KG</v>
          </cell>
          <cell r="D1297">
            <v>6.6536</v>
          </cell>
        </row>
        <row r="1298">
          <cell r="A1298" t="str">
            <v>001.17.10200</v>
          </cell>
          <cell r="B1298" t="str">
            <v>Fornecimento e instalação de fio de alumínio recozido para amarração nº. 6 awg</v>
          </cell>
          <cell r="C1298" t="str">
            <v>KG</v>
          </cell>
          <cell r="D1298">
            <v>27.3766</v>
          </cell>
        </row>
        <row r="1299">
          <cell r="A1299" t="str">
            <v>001.17.10220</v>
          </cell>
          <cell r="B1299" t="str">
            <v>Fornecimento e instalação de fio de alumínio recozido para amarração nº. 4 awg</v>
          </cell>
          <cell r="C1299" t="str">
            <v>KG</v>
          </cell>
          <cell r="D1299">
            <v>24.319299999999998</v>
          </cell>
        </row>
        <row r="1300">
          <cell r="A1300" t="str">
            <v>001.17.10240</v>
          </cell>
          <cell r="B1300" t="str">
            <v>Fornecimento e instalação de cabo de alumínio nú classe 15 kv m 4 awg - ca</v>
          </cell>
          <cell r="C1300" t="str">
            <v>ML</v>
          </cell>
          <cell r="D1300">
            <v>2.0459999999999998</v>
          </cell>
        </row>
        <row r="1301">
          <cell r="A1301" t="str">
            <v>001.17.10260</v>
          </cell>
          <cell r="B1301" t="str">
            <v>Fornecimento e instalação de cabo de alumínio nú classe 15 kv nº. 2 caa</v>
          </cell>
          <cell r="C1301" t="str">
            <v>KG</v>
          </cell>
          <cell r="D1301">
            <v>16.633400000000002</v>
          </cell>
        </row>
        <row r="1302">
          <cell r="A1302" t="str">
            <v>001.17.10280</v>
          </cell>
          <cell r="B1302" t="str">
            <v>Fornecimento e instalação de cabo de alumínio nú classe 15 kv nº. 2 ca</v>
          </cell>
          <cell r="C1302" t="str">
            <v>KG</v>
          </cell>
          <cell r="D1302">
            <v>12.877599999999999</v>
          </cell>
        </row>
        <row r="1303">
          <cell r="A1303" t="str">
            <v>001.17.10300</v>
          </cell>
          <cell r="B1303" t="str">
            <v>Fornecimento e instalação de cabo de alumínio nú classe 15 kv nº. 1/0 ca</v>
          </cell>
          <cell r="C1303" t="str">
            <v>KG</v>
          </cell>
          <cell r="D1303">
            <v>13.0825</v>
          </cell>
        </row>
        <row r="1304">
          <cell r="A1304" t="str">
            <v>001.17.10320</v>
          </cell>
          <cell r="B1304" t="str">
            <v>Cabo de aço galvanizado 1/4""""</v>
          </cell>
          <cell r="C1304" t="str">
            <v>ML</v>
          </cell>
          <cell r="D1304">
            <v>0.80220000000000002</v>
          </cell>
        </row>
        <row r="1305">
          <cell r="A1305" t="str">
            <v>001.17.10340</v>
          </cell>
          <cell r="B1305" t="str">
            <v>Fornecimento e instalação de cabo de aço 6.4mm 1/4""""</v>
          </cell>
          <cell r="C1305" t="str">
            <v>ML</v>
          </cell>
          <cell r="D1305">
            <v>3.1667999999999998</v>
          </cell>
        </row>
        <row r="1306">
          <cell r="A1306" t="str">
            <v>001.17.10360</v>
          </cell>
          <cell r="B1306" t="str">
            <v>Esticador galvanizado de diâm. 1/2""""</v>
          </cell>
          <cell r="C1306" t="str">
            <v>UN</v>
          </cell>
          <cell r="D1306">
            <v>13.035299999999999</v>
          </cell>
        </row>
        <row r="1307">
          <cell r="A1307" t="str">
            <v>001.17.10380</v>
          </cell>
          <cell r="B1307" t="str">
            <v>Fornecimento e instalação de fita de alumínio para proteção de 1 x 10 mm</v>
          </cell>
          <cell r="C1307" t="str">
            <v>KG</v>
          </cell>
          <cell r="D1307">
            <v>34.315100000000001</v>
          </cell>
        </row>
        <row r="1308">
          <cell r="A1308" t="str">
            <v>001.17.10400</v>
          </cell>
          <cell r="B1308" t="str">
            <v>Fornecimento e instalação de chave blindada tripolar 250v 30 amp/250v</v>
          </cell>
          <cell r="C1308" t="str">
            <v>UN</v>
          </cell>
          <cell r="D1308">
            <v>79.3245</v>
          </cell>
        </row>
        <row r="1309">
          <cell r="A1309" t="str">
            <v>001.17.10420</v>
          </cell>
          <cell r="B1309" t="str">
            <v>Fornecimento e instalação de chave blindada tripolar 60 amp/250v</v>
          </cell>
          <cell r="C1309" t="str">
            <v>UN</v>
          </cell>
          <cell r="D1309">
            <v>168.46209999999999</v>
          </cell>
        </row>
        <row r="1310">
          <cell r="A1310" t="str">
            <v>001.17.10440</v>
          </cell>
          <cell r="B1310" t="str">
            <v>Fornecimento e instalação de chave blindada tripolar 100 amp/250v</v>
          </cell>
          <cell r="C1310" t="str">
            <v>UN</v>
          </cell>
          <cell r="D1310">
            <v>238.1893</v>
          </cell>
        </row>
        <row r="1311">
          <cell r="A1311" t="str">
            <v>001.17.10460</v>
          </cell>
          <cell r="B1311" t="str">
            <v>Fornecimento e instalação de chave magnética trifásica blindada para fixar em poste 90a/600v</v>
          </cell>
          <cell r="C1311" t="str">
            <v>UN</v>
          </cell>
          <cell r="D1311">
            <v>495.35509999999999</v>
          </cell>
        </row>
        <row r="1312">
          <cell r="A1312" t="str">
            <v>001.17.10480</v>
          </cell>
          <cell r="B1312" t="str">
            <v>Fornecimento e instalação de chave blindada tripolar 400amp/500v p/ unidade</v>
          </cell>
          <cell r="C1312" t="str">
            <v>UN</v>
          </cell>
          <cell r="D1312">
            <v>778.28399999999999</v>
          </cell>
        </row>
        <row r="1313">
          <cell r="A1313" t="str">
            <v>001.17.10500</v>
          </cell>
          <cell r="B1313" t="str">
            <v>Fornecimento e instalação de chave blindada tripolar 600amp/500v p/ unidade</v>
          </cell>
          <cell r="C1313" t="str">
            <v>UN</v>
          </cell>
          <cell r="D1313">
            <v>1188.8212000000001</v>
          </cell>
        </row>
        <row r="1314">
          <cell r="A1314" t="str">
            <v>001.17.10520</v>
          </cell>
          <cell r="B1314" t="str">
            <v>Fornecimento e instalação de chave blindada tripolar 60a/500v p/ unidade</v>
          </cell>
          <cell r="C1314" t="str">
            <v>UN</v>
          </cell>
          <cell r="D1314">
            <v>74.516599999999997</v>
          </cell>
        </row>
        <row r="1315">
          <cell r="A1315" t="str">
            <v>001.17.10540</v>
          </cell>
          <cell r="B1315" t="str">
            <v>Fornecimento e instalação de chave blindada triplar 125amp/500v p/ unidade</v>
          </cell>
          <cell r="C1315" t="str">
            <v>CJ</v>
          </cell>
          <cell r="D1315">
            <v>373.57929999999999</v>
          </cell>
        </row>
        <row r="1316">
          <cell r="A1316" t="str">
            <v>001.17.10560</v>
          </cell>
          <cell r="B1316" t="str">
            <v>Fornecimento e instalação de chave magnética guarda motor tripolar s/ botoeira 60hz/220v de 10a</v>
          </cell>
          <cell r="C1316" t="str">
            <v>UN</v>
          </cell>
          <cell r="D1316">
            <v>90.398399999999995</v>
          </cell>
        </row>
        <row r="1317">
          <cell r="A1317" t="str">
            <v>001.17.10580</v>
          </cell>
          <cell r="B1317" t="str">
            <v>Fornecimento e instalação de chave magnética guarda motor tripolar s/ botoeira 60hz/220v de 16 a</v>
          </cell>
          <cell r="C1317" t="str">
            <v>UN</v>
          </cell>
          <cell r="D1317">
            <v>141.55840000000001</v>
          </cell>
        </row>
        <row r="1318">
          <cell r="A1318" t="str">
            <v>001.17.10600</v>
          </cell>
          <cell r="B1318" t="str">
            <v>Fornecimento e instalação de chave magnética guarda motor tripolar s/ botoeira 60hz/220v de 32 a</v>
          </cell>
          <cell r="C1318" t="str">
            <v>UN</v>
          </cell>
          <cell r="D1318">
            <v>226.83840000000001</v>
          </cell>
        </row>
        <row r="1319">
          <cell r="A1319" t="str">
            <v>001.17.10620</v>
          </cell>
          <cell r="B1319" t="str">
            <v>Fornecimento e instalação de chave de reversão 30 amp/250v 60 hz com 3 pólos de entrada e 6 pólos de saída</v>
          </cell>
          <cell r="C1319" t="str">
            <v>UN</v>
          </cell>
          <cell r="D1319">
            <v>24.7684</v>
          </cell>
        </row>
        <row r="1320">
          <cell r="A1320" t="str">
            <v>001.17.10640</v>
          </cell>
          <cell r="B1320" t="str">
            <v>Fornecimento e instalação de chave bóia automática unipolar</v>
          </cell>
          <cell r="C1320" t="str">
            <v>UN</v>
          </cell>
          <cell r="D1320">
            <v>28.236599999999999</v>
          </cell>
        </row>
        <row r="1321">
          <cell r="A1321" t="str">
            <v>001.17.10660</v>
          </cell>
          <cell r="B1321" t="str">
            <v>Fornecimento e instalação de chave bóia automática bipolar</v>
          </cell>
          <cell r="C1321" t="str">
            <v>UN</v>
          </cell>
          <cell r="D1321">
            <v>40.3551</v>
          </cell>
        </row>
        <row r="1322">
          <cell r="A1322" t="str">
            <v>001.17.10680</v>
          </cell>
          <cell r="B1322" t="str">
            <v>Fornecimento e instalação de chave faca unipolar com acessórios de fixação 200amp/15kv</v>
          </cell>
          <cell r="C1322" t="str">
            <v>UN</v>
          </cell>
          <cell r="D1322">
            <v>223.0711</v>
          </cell>
        </row>
        <row r="1323">
          <cell r="A1323" t="str">
            <v>001.17.10700</v>
          </cell>
          <cell r="B1323" t="str">
            <v>Fornecimento e instalação de chave faca unipolar com acessórios de fixação 400amp/15kv</v>
          </cell>
          <cell r="C1323" t="str">
            <v>UN</v>
          </cell>
          <cell r="D1323">
            <v>115.11839999999999</v>
          </cell>
        </row>
        <row r="1324">
          <cell r="A1324" t="str">
            <v>001.17.10720</v>
          </cell>
          <cell r="B1324" t="str">
            <v>Fornecimento e instalação de chave corta circuito irup 1200 amp da porter p/ peça 50amp/15kv</v>
          </cell>
          <cell r="C1324" t="str">
            <v>UN</v>
          </cell>
          <cell r="D1324">
            <v>97.165599999999998</v>
          </cell>
        </row>
        <row r="1325">
          <cell r="A1325" t="str">
            <v>001.17.10740</v>
          </cell>
          <cell r="B1325" t="str">
            <v>Fornecimento e instalação de chave fusível indicador 100 a / 15 kv c/ elo 54</v>
          </cell>
          <cell r="C1325" t="str">
            <v>UN</v>
          </cell>
          <cell r="D1325">
            <v>97.165599999999998</v>
          </cell>
        </row>
        <row r="1326">
          <cell r="A1326" t="str">
            <v>001.17.10760</v>
          </cell>
          <cell r="B1326" t="str">
            <v>Fornecimento e instalação de chave fusivel distr. 10.000 a - 15 kv tipo xs c/ ferragens</v>
          </cell>
          <cell r="C1326" t="str">
            <v>CJ</v>
          </cell>
          <cell r="D1326">
            <v>167.7833</v>
          </cell>
        </row>
        <row r="1327">
          <cell r="A1327" t="str">
            <v>001.17.10780</v>
          </cell>
          <cell r="B1327" t="str">
            <v>Fornecimento e instalação de chave tipo faca com fusível base de ardosia 250v 3x30amp</v>
          </cell>
          <cell r="C1327" t="str">
            <v>UN</v>
          </cell>
          <cell r="D1327">
            <v>47.234499999999997</v>
          </cell>
        </row>
        <row r="1328">
          <cell r="A1328" t="str">
            <v>001.17.10800</v>
          </cell>
          <cell r="B1328" t="str">
            <v>Fornecimento e instalação de chave tipo faca com fusível base de ardósia 250v 3x60amp</v>
          </cell>
          <cell r="C1328" t="str">
            <v>UN</v>
          </cell>
          <cell r="D1328">
            <v>48.112099999999998</v>
          </cell>
        </row>
        <row r="1329">
          <cell r="A1329" t="str">
            <v>001.17.10820</v>
          </cell>
          <cell r="B1329" t="str">
            <v>Fornecimento e instalação de chave tipo faca com fusível base de ardósia 250v 3x100amp</v>
          </cell>
          <cell r="C1329" t="str">
            <v>UN</v>
          </cell>
          <cell r="D1329">
            <v>56.4893</v>
          </cell>
        </row>
        <row r="1330">
          <cell r="A1330" t="str">
            <v>001.17.10840</v>
          </cell>
          <cell r="B1330" t="str">
            <v>Fornecimento e instalação de chave tipo faca com fusível base de ardósia 250v 3x200amp</v>
          </cell>
          <cell r="C1330" t="str">
            <v>UN</v>
          </cell>
          <cell r="D1330">
            <v>70.146600000000007</v>
          </cell>
        </row>
        <row r="1331">
          <cell r="A1331" t="str">
            <v>001.17.10860</v>
          </cell>
          <cell r="B1331" t="str">
            <v>Fornecimento e instalação de chave fusível - 15 kv de 3 x 300 a</v>
          </cell>
          <cell r="C1331" t="str">
            <v>UN</v>
          </cell>
          <cell r="D1331">
            <v>89.236599999999996</v>
          </cell>
        </row>
        <row r="1332">
          <cell r="A1332" t="str">
            <v>001.17.10880</v>
          </cell>
          <cell r="B1332" t="str">
            <v>Fornecimento e instalação de chave chave seccionadora tripolar comando simultâneo aberto, abertura em carga, tensão nominal de 500 v, corrente nominal 200a/600v</v>
          </cell>
          <cell r="C1332" t="str">
            <v>UN</v>
          </cell>
          <cell r="D1332">
            <v>600.23659999999995</v>
          </cell>
        </row>
        <row r="1333">
          <cell r="A1333" t="str">
            <v>001.17.10900</v>
          </cell>
          <cell r="B1333" t="str">
            <v>Fornecimento e instalação de chave de comando de proteção para iluminação 2x60 w</v>
          </cell>
          <cell r="C1333" t="str">
            <v>UN</v>
          </cell>
          <cell r="D1333">
            <v>390.11840000000001</v>
          </cell>
        </row>
        <row r="1334">
          <cell r="A1334" t="str">
            <v>001.17.10920</v>
          </cell>
          <cell r="B1334" t="str">
            <v>Fornecimento e instalação de chave seccionadora tripolar classe 15kv nbc 95kv, ação simultanêa nas três fases com alavanca de manobra com suporte metálico para montagem e fixação</v>
          </cell>
          <cell r="C1334" t="str">
            <v>CJ</v>
          </cell>
          <cell r="D1334">
            <v>520.16560000000004</v>
          </cell>
        </row>
        <row r="1335">
          <cell r="A1335" t="str">
            <v>001.17.10940</v>
          </cell>
          <cell r="B1335" t="str">
            <v>Fornecimento e instalação de fusível nh 63amp</v>
          </cell>
          <cell r="C1335" t="str">
            <v>UN</v>
          </cell>
          <cell r="D1335">
            <v>14.733700000000001</v>
          </cell>
        </row>
        <row r="1336">
          <cell r="A1336" t="str">
            <v>001.17.10960</v>
          </cell>
          <cell r="B1336" t="str">
            <v>Fornecimento e instalação de fusível nh 100amp</v>
          </cell>
          <cell r="C1336" t="str">
            <v>UN</v>
          </cell>
          <cell r="D1336">
            <v>14.733700000000001</v>
          </cell>
        </row>
        <row r="1337">
          <cell r="A1337" t="str">
            <v>001.17.10980</v>
          </cell>
          <cell r="B1337" t="str">
            <v>Fornecimento e instalação de fusível nh 160amp</v>
          </cell>
          <cell r="C1337" t="str">
            <v>UN</v>
          </cell>
          <cell r="D1337">
            <v>14.733700000000001</v>
          </cell>
        </row>
        <row r="1338">
          <cell r="A1338" t="str">
            <v>001.17.11000</v>
          </cell>
          <cell r="B1338" t="str">
            <v>Fornecimento e instalação de fusível nh 200amp</v>
          </cell>
          <cell r="C1338" t="str">
            <v>UN</v>
          </cell>
          <cell r="D1338">
            <v>31.2453</v>
          </cell>
        </row>
        <row r="1339">
          <cell r="A1339" t="str">
            <v>001.17.11020</v>
          </cell>
          <cell r="B1339" t="str">
            <v>Fornecimento e instalação de fusível nh 315amp</v>
          </cell>
          <cell r="C1339" t="str">
            <v>UN</v>
          </cell>
          <cell r="D1339">
            <v>45.935299999999998</v>
          </cell>
        </row>
        <row r="1340">
          <cell r="A1340" t="str">
            <v>001.17.11040</v>
          </cell>
          <cell r="B1340" t="str">
            <v>Fornecimento e instalação de fusível nh 400amp</v>
          </cell>
          <cell r="C1340" t="str">
            <v>UN</v>
          </cell>
          <cell r="D1340">
            <v>20.805299999999999</v>
          </cell>
        </row>
        <row r="1341">
          <cell r="A1341" t="str">
            <v>001.17.11060</v>
          </cell>
          <cell r="B1341" t="str">
            <v>Fornecimento e instalação de fusível nh 630amp</v>
          </cell>
          <cell r="C1341" t="str">
            <v>UN</v>
          </cell>
          <cell r="D1341">
            <v>29.9453</v>
          </cell>
        </row>
        <row r="1342">
          <cell r="A1342" t="str">
            <v>001.17.11080</v>
          </cell>
          <cell r="B1342" t="str">
            <v>Fornecimento e instalação de fusível tipo """"nh"""", corrente de 200a, capacidade de ruptura 100ka 500v tamanho 2 retardado</v>
          </cell>
          <cell r="C1342" t="str">
            <v>UN</v>
          </cell>
          <cell r="D1342">
            <v>24.1553</v>
          </cell>
        </row>
        <row r="1343">
          <cell r="A1343" t="str">
            <v>001.17.11100</v>
          </cell>
          <cell r="B1343" t="str">
            <v>Fornecimento e instalação de fusível cartucho de 30amp</v>
          </cell>
          <cell r="C1343" t="str">
            <v>UN</v>
          </cell>
          <cell r="D1343">
            <v>3.5236999999999998</v>
          </cell>
        </row>
        <row r="1344">
          <cell r="A1344" t="str">
            <v>001.17.11120</v>
          </cell>
          <cell r="B1344" t="str">
            <v>Fornecimento e instalação de fusível cartucho de 60amp</v>
          </cell>
          <cell r="C1344" t="str">
            <v>UN</v>
          </cell>
          <cell r="D1344">
            <v>2.9737</v>
          </cell>
        </row>
        <row r="1345">
          <cell r="A1345" t="str">
            <v>001.17.11140</v>
          </cell>
          <cell r="B1345" t="str">
            <v>Fornecimento e instalação de fusível faca de 100amp</v>
          </cell>
          <cell r="C1345" t="str">
            <v>UN</v>
          </cell>
          <cell r="D1345">
            <v>5.0837000000000003</v>
          </cell>
        </row>
        <row r="1346">
          <cell r="A1346" t="str">
            <v>001.17.11160</v>
          </cell>
          <cell r="B1346" t="str">
            <v>Fornecimento e instalação de fusível faca de 200amp</v>
          </cell>
          <cell r="C1346" t="str">
            <v>UN</v>
          </cell>
          <cell r="D1346">
            <v>8.9536999999999995</v>
          </cell>
        </row>
        <row r="1347">
          <cell r="A1347" t="str">
            <v>001.17.11180</v>
          </cell>
          <cell r="B1347" t="str">
            <v>Fornecimento e instalação de fusível faca de 400amp</v>
          </cell>
          <cell r="C1347" t="str">
            <v>UN</v>
          </cell>
          <cell r="D1347">
            <v>21.6753</v>
          </cell>
        </row>
        <row r="1348">
          <cell r="A1348" t="str">
            <v>001.17.11200</v>
          </cell>
          <cell r="B1348" t="str">
            <v>Fornecimento e instalação de fusível faca de 600amp</v>
          </cell>
          <cell r="C1348" t="str">
            <v>UN</v>
          </cell>
          <cell r="D1348">
            <v>24.535299999999999</v>
          </cell>
        </row>
        <row r="1349">
          <cell r="A1349" t="str">
            <v>001.17.11220</v>
          </cell>
          <cell r="B1349" t="str">
            <v>Forneicimento e instalação de fusível diazed de 30 a 60 amp</v>
          </cell>
          <cell r="C1349" t="str">
            <v>UN</v>
          </cell>
          <cell r="D1349">
            <v>3.3637000000000001</v>
          </cell>
        </row>
        <row r="1350">
          <cell r="A1350" t="str">
            <v>001.17.11240</v>
          </cell>
          <cell r="B1350" t="str">
            <v>Fornecimento e instalação de fusível diazed de 10 amp.,inclusive base, anel e tampa</v>
          </cell>
          <cell r="C1350" t="str">
            <v>CJ</v>
          </cell>
          <cell r="D1350">
            <v>20.5792</v>
          </cell>
        </row>
        <row r="1351">
          <cell r="A1351" t="str">
            <v>001.17.11260</v>
          </cell>
          <cell r="B1351" t="str">
            <v>Fornecimento e instalação de elo fusível de alta tensão 1h</v>
          </cell>
          <cell r="C1351" t="str">
            <v>UN</v>
          </cell>
          <cell r="D1351">
            <v>3.1474000000000002</v>
          </cell>
        </row>
        <row r="1352">
          <cell r="A1352" t="str">
            <v>001.17.11280</v>
          </cell>
          <cell r="B1352" t="str">
            <v>Fornecimento e instalação de elo fusível de alta tensão 2h</v>
          </cell>
          <cell r="C1352" t="str">
            <v>UN</v>
          </cell>
          <cell r="D1352">
            <v>3.2473999999999998</v>
          </cell>
        </row>
        <row r="1353">
          <cell r="A1353" t="str">
            <v>001.17.11300</v>
          </cell>
          <cell r="B1353" t="str">
            <v>Fornecimento e instalação de elo fusível de alta tensão 3h</v>
          </cell>
          <cell r="C1353" t="str">
            <v>UN</v>
          </cell>
          <cell r="D1353">
            <v>3.0573999999999999</v>
          </cell>
        </row>
        <row r="1354">
          <cell r="A1354" t="str">
            <v>001.17.11320</v>
          </cell>
          <cell r="B1354" t="str">
            <v>Fornecimento e instalação de elo fusível de alta tensão 5h</v>
          </cell>
          <cell r="C1354" t="str">
            <v>UN</v>
          </cell>
          <cell r="D1354">
            <v>3.2473999999999998</v>
          </cell>
        </row>
        <row r="1355">
          <cell r="A1355" t="str">
            <v>001.17.11340</v>
          </cell>
          <cell r="B1355" t="str">
            <v>Fornecimento e instalação de elo fusível de alta tensão 6k</v>
          </cell>
          <cell r="C1355" t="str">
            <v>UN</v>
          </cell>
          <cell r="D1355">
            <v>3.2473999999999998</v>
          </cell>
        </row>
        <row r="1356">
          <cell r="A1356" t="str">
            <v>001.17.11360</v>
          </cell>
          <cell r="B1356" t="str">
            <v>Fornecimento e instalação de elo fusível de alta tensão 15k</v>
          </cell>
          <cell r="C1356" t="str">
            <v>UN</v>
          </cell>
          <cell r="D1356">
            <v>3.2473999999999998</v>
          </cell>
        </row>
        <row r="1357">
          <cell r="A1357" t="str">
            <v>001.17.11380</v>
          </cell>
          <cell r="B1357" t="str">
            <v>Fornecimento e instalação de elo fusível de alta tensão 25k</v>
          </cell>
          <cell r="C1357" t="str">
            <v>UN</v>
          </cell>
          <cell r="D1357">
            <v>3.3473999999999999</v>
          </cell>
        </row>
        <row r="1358">
          <cell r="A1358" t="str">
            <v>001.17.11400</v>
          </cell>
          <cell r="B1358" t="str">
            <v>Fornecimento e instalação de elo fusível 10 k - 15 kv</v>
          </cell>
          <cell r="C1358" t="str">
            <v>UN</v>
          </cell>
          <cell r="D1358">
            <v>1.7937000000000001</v>
          </cell>
        </row>
        <row r="1359">
          <cell r="A1359" t="str">
            <v>001.17.11420</v>
          </cell>
          <cell r="B1359" t="str">
            <v>Fornecimento e instalação de parafuso de máquina dim 16.00mmx500.00mm</v>
          </cell>
          <cell r="C1359" t="str">
            <v>UN</v>
          </cell>
          <cell r="D1359">
            <v>3.7237</v>
          </cell>
        </row>
        <row r="1360">
          <cell r="A1360" t="str">
            <v>001.17.11440</v>
          </cell>
          <cell r="B1360" t="str">
            <v>Fornecimento e instalação de parafuso de máquina dim 16.00mmx450.00mm</v>
          </cell>
          <cell r="C1360" t="str">
            <v>UN</v>
          </cell>
          <cell r="D1360">
            <v>5.2037000000000004</v>
          </cell>
        </row>
        <row r="1361">
          <cell r="A1361" t="str">
            <v>001.17.11460</v>
          </cell>
          <cell r="B1361" t="str">
            <v>Fornecimento e instalação de parafuso de máquina dim 16.00mmx400.00mm</v>
          </cell>
          <cell r="C1361" t="str">
            <v>UN</v>
          </cell>
          <cell r="D1361">
            <v>4.8236999999999997</v>
          </cell>
        </row>
        <row r="1362">
          <cell r="A1362" t="str">
            <v>001.17.11480</v>
          </cell>
          <cell r="B1362" t="str">
            <v>Fornecimento e instalação de parafuso de máquina dim 16.00mmx350.00mm</v>
          </cell>
          <cell r="C1362" t="str">
            <v>UN</v>
          </cell>
          <cell r="D1362">
            <v>3.1236999999999999</v>
          </cell>
        </row>
        <row r="1363">
          <cell r="A1363" t="str">
            <v>001.17.11500</v>
          </cell>
          <cell r="B1363" t="str">
            <v>Fornecimento e instalação de parafuso de máquina dim 5/8"""" x 300 mm</v>
          </cell>
          <cell r="C1363" t="str">
            <v>UN</v>
          </cell>
          <cell r="D1363">
            <v>5.4036999999999997</v>
          </cell>
        </row>
        <row r="1364">
          <cell r="A1364" t="str">
            <v>001.17.11520</v>
          </cell>
          <cell r="B1364" t="str">
            <v>Fornecimento e instalação de parafuso de máquina dim.5/8"""" x 250 mm</v>
          </cell>
          <cell r="C1364" t="str">
            <v>UN</v>
          </cell>
          <cell r="D1364">
            <v>2.8237000000000001</v>
          </cell>
        </row>
        <row r="1365">
          <cell r="A1365" t="str">
            <v>001.17.11540</v>
          </cell>
          <cell r="B1365" t="str">
            <v>Forneicmento e instalação de parafuso de máquina dim.5/8"""" x 200 mm</v>
          </cell>
          <cell r="C1365" t="str">
            <v>UN</v>
          </cell>
          <cell r="D1365">
            <v>4.1936999999999998</v>
          </cell>
        </row>
        <row r="1366">
          <cell r="A1366" t="str">
            <v>001.17.11560</v>
          </cell>
          <cell r="B1366" t="str">
            <v>Fornecimento e instalação de parafuso de máquina de diâm. de 5/8x6 pol</v>
          </cell>
          <cell r="C1366" t="str">
            <v>UN</v>
          </cell>
          <cell r="D1366">
            <v>3.9474</v>
          </cell>
        </row>
        <row r="1367">
          <cell r="A1367" t="str">
            <v>001.17.11580</v>
          </cell>
          <cell r="B1367" t="str">
            <v>Fornecimento e instalação de parafuso de máquina dim.1/2"""" x 125 mm</v>
          </cell>
          <cell r="C1367" t="str">
            <v>UN</v>
          </cell>
          <cell r="D1367">
            <v>3.0236999999999998</v>
          </cell>
        </row>
        <row r="1368">
          <cell r="A1368" t="str">
            <v>001.17.11600</v>
          </cell>
          <cell r="B1368" t="str">
            <v>Fornecimento e instalação de parafuso rosca dupla (passant) diâm 16.00mmx550.00mm</v>
          </cell>
          <cell r="C1368" t="str">
            <v>UN</v>
          </cell>
          <cell r="D1368">
            <v>8.9974000000000007</v>
          </cell>
        </row>
        <row r="1369">
          <cell r="A1369" t="str">
            <v>001.17.11620</v>
          </cell>
          <cell r="B1369" t="str">
            <v>Fornecimento e instalação de parafuso rosca dupla (passant) diâm 16.00mmx500.00mm</v>
          </cell>
          <cell r="C1369" t="str">
            <v>UN</v>
          </cell>
          <cell r="D1369">
            <v>8.5074000000000005</v>
          </cell>
        </row>
        <row r="1370">
          <cell r="A1370" t="str">
            <v>001.17.11640</v>
          </cell>
          <cell r="B1370" t="str">
            <v>Fornecimento e instalação de parafuso rosca dupla (passant) diâm 16.00mmx450.00mm</v>
          </cell>
          <cell r="C1370" t="str">
            <v>UN</v>
          </cell>
          <cell r="D1370">
            <v>7.6574</v>
          </cell>
        </row>
        <row r="1371">
          <cell r="A1371" t="str">
            <v>001.17.11660</v>
          </cell>
          <cell r="B1371" t="str">
            <v>Fornecimento e instalação de parafuso rosca dupla (passant) diâm 16.00mmx400.00mm</v>
          </cell>
          <cell r="C1371" t="str">
            <v>UN</v>
          </cell>
          <cell r="D1371">
            <v>5.0473999999999997</v>
          </cell>
        </row>
        <row r="1372">
          <cell r="A1372" t="str">
            <v>001.17.11680</v>
          </cell>
          <cell r="B1372" t="str">
            <v>Fornecimento e instalação de parafuso rosca dupla (passant) diâm 16.00mmx350.00mm</v>
          </cell>
          <cell r="C1372" t="str">
            <v>UN</v>
          </cell>
          <cell r="D1372">
            <v>4.7473999999999998</v>
          </cell>
        </row>
        <row r="1373">
          <cell r="A1373" t="str">
            <v>001.17.11700</v>
          </cell>
          <cell r="B1373" t="str">
            <v>Fornecimento e instalação de parafuso de rosca soberba12.7mm1/2 polx100mm 4 pol</v>
          </cell>
          <cell r="C1373" t="str">
            <v>UN</v>
          </cell>
          <cell r="D1373">
            <v>1.9237</v>
          </cell>
        </row>
        <row r="1374">
          <cell r="A1374" t="str">
            <v>001.17.11720</v>
          </cell>
          <cell r="B1374" t="str">
            <v>Fornecimento e instalação de parafuso esticador diametro 1/2 pol</v>
          </cell>
          <cell r="C1374" t="str">
            <v>UN</v>
          </cell>
          <cell r="D1374">
            <v>3.2673999999999999</v>
          </cell>
        </row>
        <row r="1375">
          <cell r="A1375" t="str">
            <v>001.17.11740</v>
          </cell>
          <cell r="B1375" t="str">
            <v>Fornecimento e instalação de parafuso francês 9.50mm 3/8""""x115mm 4-1/2 pol</v>
          </cell>
          <cell r="C1375" t="str">
            <v>UN</v>
          </cell>
          <cell r="D1375">
            <v>1.9237</v>
          </cell>
        </row>
        <row r="1376">
          <cell r="A1376" t="str">
            <v>001.17.11760</v>
          </cell>
          <cell r="B1376" t="str">
            <v>Fornecimento e instalação de parafuso francês 16.00mm 5/8""""x45mm 1-3/4 pol</v>
          </cell>
          <cell r="C1376" t="str">
            <v>UN</v>
          </cell>
          <cell r="D1376">
            <v>1.9737</v>
          </cell>
        </row>
        <row r="1377">
          <cell r="A1377" t="str">
            <v>001.17.11780</v>
          </cell>
          <cell r="B1377" t="str">
            <v>Fornecimento e instalação de parafuso francês 16.00mm 5/8""""x150mm 6 pol</v>
          </cell>
          <cell r="C1377" t="str">
            <v>UN</v>
          </cell>
          <cell r="D1377">
            <v>2.2237</v>
          </cell>
        </row>
        <row r="1378">
          <cell r="A1378" t="str">
            <v>001.17.11800</v>
          </cell>
          <cell r="B1378" t="str">
            <v>Fornecimento e instalação de parafuso de aço 16 mm com rosca m 16x2 sem cabeca com 210 mm  de comprimento com 60 mm de rosca tipo chumbador</v>
          </cell>
          <cell r="C1378" t="str">
            <v>PC</v>
          </cell>
          <cell r="D1378">
            <v>7.4111000000000002</v>
          </cell>
        </row>
        <row r="1379">
          <cell r="A1379" t="str">
            <v>001.17.11820</v>
          </cell>
          <cell r="B1379" t="str">
            <v>Fornecimento e instalação de parafuso de aço  16mm com rosca m 16x2 sem cabeca de 200 mm</v>
          </cell>
          <cell r="C1379" t="str">
            <v>PC</v>
          </cell>
          <cell r="D1379">
            <v>2.0474000000000001</v>
          </cell>
        </row>
        <row r="1380">
          <cell r="A1380" t="str">
            <v>001.17.11840</v>
          </cell>
          <cell r="B1380" t="str">
            <v>Fornecimento e instalação de arruela quadrada de 38.00mm com furo de 18.00mm</v>
          </cell>
          <cell r="C1380" t="str">
            <v>UN</v>
          </cell>
          <cell r="D1380">
            <v>0.94179999999999997</v>
          </cell>
        </row>
        <row r="1381">
          <cell r="A1381" t="str">
            <v>001.17.11860</v>
          </cell>
          <cell r="B1381" t="str">
            <v>Fornecimento e instalação de arruela quadrada de 55.00mm com furo de 18.00mm</v>
          </cell>
          <cell r="C1381" t="str">
            <v>UN</v>
          </cell>
          <cell r="D1381">
            <v>0.71179999999999999</v>
          </cell>
        </row>
        <row r="1382">
          <cell r="A1382" t="str">
            <v>001.17.11880</v>
          </cell>
          <cell r="B1382" t="str">
            <v>Fornecimento e instalação de arruela redonda para parafuso diâm. 9.50mm 3/8""""</v>
          </cell>
          <cell r="C1382" t="str">
            <v>UN</v>
          </cell>
          <cell r="D1382">
            <v>0.68179999999999996</v>
          </cell>
        </row>
        <row r="1383">
          <cell r="A1383" t="str">
            <v>001.17.11900</v>
          </cell>
          <cell r="B1383" t="str">
            <v>Fornecimento e instalação de arruela redonda para parafuso diâm. 11.00mm 7/16""""</v>
          </cell>
          <cell r="C1383" t="str">
            <v>UN</v>
          </cell>
          <cell r="D1383">
            <v>0.69179999999999997</v>
          </cell>
        </row>
        <row r="1384">
          <cell r="A1384" t="str">
            <v>001.17.11920</v>
          </cell>
          <cell r="B1384" t="str">
            <v>Fornecimento e instalação de arruela redonda para parafuso diam. 16.00mm 5/8""""</v>
          </cell>
          <cell r="C1384" t="str">
            <v>UN</v>
          </cell>
          <cell r="D1384">
            <v>0.71179999999999999</v>
          </cell>
        </row>
        <row r="1385">
          <cell r="A1385" t="str">
            <v>001.17.11940</v>
          </cell>
          <cell r="B1385" t="str">
            <v>Fornecimento e instalação de porca quadrada para parafuso diâmetro 16.00mm</v>
          </cell>
          <cell r="C1385" t="str">
            <v>UN</v>
          </cell>
          <cell r="D1385">
            <v>1.2237</v>
          </cell>
        </row>
        <row r="1386">
          <cell r="A1386" t="str">
            <v>001.17.11960</v>
          </cell>
          <cell r="B1386" t="str">
            <v>Fornecimento e instalação de afastador de armação secundária de 0.50m p/ unidade</v>
          </cell>
          <cell r="C1386" t="str">
            <v>UN</v>
          </cell>
          <cell r="D1386">
            <v>16.736599999999999</v>
          </cell>
        </row>
        <row r="1387">
          <cell r="A1387" t="str">
            <v>001.17.11980</v>
          </cell>
          <cell r="B1387" t="str">
            <v>Fornecimento e instalação de olhal para parafuso de 16mm 5/8 pol</v>
          </cell>
          <cell r="C1387" t="str">
            <v>UN</v>
          </cell>
          <cell r="D1387">
            <v>5.7237</v>
          </cell>
        </row>
        <row r="1388">
          <cell r="A1388" t="str">
            <v>001.17.12000</v>
          </cell>
          <cell r="B1388" t="str">
            <v>Fornecimento e instalação de isolador de disco de 150mm</v>
          </cell>
          <cell r="C1388" t="str">
            <v>UN</v>
          </cell>
          <cell r="D1388">
            <v>20.0474</v>
          </cell>
        </row>
        <row r="1389">
          <cell r="A1389" t="str">
            <v>001.17.12020</v>
          </cell>
          <cell r="B1389" t="str">
            <v>Fornecimento e instalação de Isolador de Pilar 34,50 KV NBI 150 KV - M16</v>
          </cell>
          <cell r="C1389" t="str">
            <v>UN</v>
          </cell>
          <cell r="D1389">
            <v>62.055100000000003</v>
          </cell>
        </row>
        <row r="1390">
          <cell r="A1390" t="str">
            <v>001.17.12040</v>
          </cell>
          <cell r="B1390" t="str">
            <v>Fornecimento e instalação de isolador roldana baixa tensao</v>
          </cell>
          <cell r="C1390" t="str">
            <v>UN</v>
          </cell>
          <cell r="D1390">
            <v>4.7973999999999997</v>
          </cell>
        </row>
        <row r="1391">
          <cell r="A1391" t="str">
            <v>001.17.12060</v>
          </cell>
          <cell r="B1391" t="str">
            <v>Fornecimento e instalação de isolador de passagem tipo externo - interno classe 15kv</v>
          </cell>
          <cell r="C1391" t="str">
            <v>UN</v>
          </cell>
          <cell r="D1391">
            <v>109.0566</v>
          </cell>
        </row>
        <row r="1392">
          <cell r="A1392" t="str">
            <v>001.17.12080</v>
          </cell>
          <cell r="B1392" t="str">
            <v>Fornecimento e instalação de isolador de passagem tipo interno-interno classe 15 kv</v>
          </cell>
          <cell r="C1392" t="str">
            <v>UN</v>
          </cell>
          <cell r="D1392">
            <v>50.236600000000003</v>
          </cell>
        </row>
        <row r="1393">
          <cell r="A1393" t="str">
            <v>001.17.12100</v>
          </cell>
          <cell r="B1393" t="str">
            <v>Fornecimento e instalação de isolador de pedestal 15kv</v>
          </cell>
          <cell r="C1393" t="str">
            <v>PC</v>
          </cell>
          <cell r="D1393">
            <v>31.896599999999999</v>
          </cell>
        </row>
        <row r="1394">
          <cell r="A1394" t="str">
            <v>001.17.12120</v>
          </cell>
          <cell r="B1394" t="str">
            <v>Fornecimento e instalação de chapa suporte para isoladores de passagem dim. 14.50x500.00mm</v>
          </cell>
          <cell r="C1394" t="str">
            <v>PC</v>
          </cell>
          <cell r="D1394">
            <v>215.11840000000001</v>
          </cell>
        </row>
        <row r="1395">
          <cell r="A1395" t="str">
            <v>001.17.12140</v>
          </cell>
          <cell r="B1395" t="str">
            <v>Fornecimento e instalação de chapa para fixacao de estais 76x11x130 mm</v>
          </cell>
          <cell r="C1395" t="str">
            <v>UN</v>
          </cell>
          <cell r="D1395">
            <v>7.2011000000000003</v>
          </cell>
        </row>
        <row r="1396">
          <cell r="A1396" t="str">
            <v>001.17.12160</v>
          </cell>
          <cell r="B1396" t="str">
            <v>Fornecimento e instalação de grampo de cerca</v>
          </cell>
          <cell r="C1396" t="str">
            <v>KG</v>
          </cell>
          <cell r="D1396">
            <v>23.6433</v>
          </cell>
        </row>
        <row r="1397">
          <cell r="A1397" t="str">
            <v>001.17.12180</v>
          </cell>
          <cell r="B1397" t="str">
            <v>Fornecimento e instalação de grampo de linha viva</v>
          </cell>
          <cell r="C1397" t="str">
            <v>UN</v>
          </cell>
          <cell r="D1397">
            <v>8.5710999999999995</v>
          </cell>
        </row>
        <row r="1398">
          <cell r="A1398" t="str">
            <v>001.17.12200</v>
          </cell>
          <cell r="B1398" t="str">
            <v>Fornecimento e instalação de armação secundária com haste de 16mmx350mm 02 estribos</v>
          </cell>
          <cell r="C1398" t="str">
            <v>UN</v>
          </cell>
          <cell r="D1398">
            <v>22.886600000000001</v>
          </cell>
        </row>
        <row r="1399">
          <cell r="A1399" t="str">
            <v>001.17.12220</v>
          </cell>
          <cell r="B1399" t="str">
            <v>Fornecimento e instalação de armação secundária com haste de 16mmx350mm 03 estribos</v>
          </cell>
          <cell r="C1399" t="str">
            <v>UN</v>
          </cell>
          <cell r="D1399">
            <v>17.584</v>
          </cell>
        </row>
        <row r="1400">
          <cell r="A1400" t="str">
            <v>001.17.12240</v>
          </cell>
          <cell r="B1400" t="str">
            <v>Fornecimento e instalação de pino para isolador de 15kv</v>
          </cell>
          <cell r="C1400" t="str">
            <v>UN</v>
          </cell>
          <cell r="D1400">
            <v>3.2237</v>
          </cell>
        </row>
        <row r="1401">
          <cell r="A1401" t="str">
            <v>001.17.12260</v>
          </cell>
          <cell r="B1401" t="str">
            <v>Fornecimento e Instalação de Pino Auto Travante 5/8"""" x 250 mm 15/34.5 KV</v>
          </cell>
          <cell r="C1401" t="str">
            <v>UN</v>
          </cell>
          <cell r="D1401">
            <v>9.5183999999999997</v>
          </cell>
        </row>
        <row r="1402">
          <cell r="A1402" t="str">
            <v>001.17.12280</v>
          </cell>
          <cell r="B1402" t="str">
            <v>Fornecimento e instalação de gancho suspensão</v>
          </cell>
          <cell r="C1402" t="str">
            <v>UN</v>
          </cell>
          <cell r="D1402">
            <v>8.0473999999999997</v>
          </cell>
        </row>
        <row r="1403">
          <cell r="A1403" t="str">
            <v>001.17.12300</v>
          </cell>
          <cell r="B1403" t="str">
            <v>Fornecimento e instalação de granpo de tensão</v>
          </cell>
          <cell r="C1403" t="str">
            <v>UN</v>
          </cell>
          <cell r="D1403">
            <v>4.6474000000000002</v>
          </cell>
        </row>
        <row r="1404">
          <cell r="A1404" t="str">
            <v>001.17.12320</v>
          </cell>
          <cell r="B1404" t="str">
            <v>Fornecimento e instalação de manilha de aço maleável 11500 kgf</v>
          </cell>
          <cell r="C1404" t="str">
            <v>UN</v>
          </cell>
          <cell r="D1404">
            <v>4.9237000000000002</v>
          </cell>
        </row>
        <row r="1405">
          <cell r="A1405" t="str">
            <v>001.17.12340</v>
          </cell>
          <cell r="B1405" t="str">
            <v>Fornecimento e instalação de manilha sapatilha para cabo ate 3/8 pol</v>
          </cell>
          <cell r="C1405" t="str">
            <v>UN</v>
          </cell>
          <cell r="D1405">
            <v>7.0037000000000003</v>
          </cell>
        </row>
        <row r="1406">
          <cell r="A1406" t="str">
            <v>001.17.12360</v>
          </cell>
          <cell r="B1406" t="str">
            <v>Fornecimento e instalação de sapatilha para cabo de aço ate 3/8</v>
          </cell>
          <cell r="C1406" t="str">
            <v>UN</v>
          </cell>
          <cell r="D1406">
            <v>1.5737000000000001</v>
          </cell>
        </row>
        <row r="1407">
          <cell r="A1407" t="str">
            <v>001.17.12380</v>
          </cell>
          <cell r="B1407" t="str">
            <v>Fornecimento e Instalação de Laço de Topo 34.5 KV Cabo 2</v>
          </cell>
          <cell r="C1407" t="str">
            <v>UN</v>
          </cell>
          <cell r="D1407">
            <v>5.0591999999999997</v>
          </cell>
        </row>
        <row r="1408">
          <cell r="A1408" t="str">
            <v>001.17.12390</v>
          </cell>
          <cell r="B1408" t="str">
            <v>Fornecimento e Instalação de Alça Pré-Formada Cabo 2 AWG</v>
          </cell>
          <cell r="C1408" t="str">
            <v>un</v>
          </cell>
          <cell r="D1408">
            <v>3.0434000000000001</v>
          </cell>
        </row>
        <row r="1409">
          <cell r="A1409" t="str">
            <v>001.17.12400</v>
          </cell>
          <cell r="B1409" t="str">
            <v>Fornecimento e instalação de alça reformada para estais de contra poste wgl-1.100</v>
          </cell>
          <cell r="C1409" t="str">
            <v>UN</v>
          </cell>
          <cell r="D1409">
            <v>5.2836999999999996</v>
          </cell>
        </row>
        <row r="1410">
          <cell r="A1410" t="str">
            <v>001.17.12420</v>
          </cell>
          <cell r="B1410" t="str">
            <v>Fornecimento e instalação de alça reformada para estais de contra poste wgl-1.103</v>
          </cell>
          <cell r="C1410" t="str">
            <v>UN</v>
          </cell>
          <cell r="D1410">
            <v>5.2836999999999996</v>
          </cell>
        </row>
        <row r="1411">
          <cell r="A1411" t="str">
            <v>001.17.12440</v>
          </cell>
          <cell r="B1411" t="str">
            <v>Fornecimento e instalação de alça pré-formada de distribuição dg-4542</v>
          </cell>
          <cell r="C1411" t="str">
            <v>UN</v>
          </cell>
          <cell r="D1411">
            <v>2.8687</v>
          </cell>
        </row>
        <row r="1412">
          <cell r="A1412" t="str">
            <v>001.17.12460</v>
          </cell>
          <cell r="B1412" t="str">
            <v>Fornecimento e instalação de alça pré-formada de distribuição dg-4544</v>
          </cell>
          <cell r="C1412" t="str">
            <v>UN</v>
          </cell>
          <cell r="D1412">
            <v>2.8437000000000001</v>
          </cell>
        </row>
        <row r="1413">
          <cell r="A1413" t="str">
            <v>001.17.12480</v>
          </cell>
          <cell r="B1413" t="str">
            <v>Forneicmento e instalação de alça pré-formada de distribuição dg-4547</v>
          </cell>
          <cell r="C1413" t="str">
            <v>UN</v>
          </cell>
          <cell r="D1413">
            <v>14.0237</v>
          </cell>
        </row>
        <row r="1414">
          <cell r="A1414" t="str">
            <v>001.17.12500</v>
          </cell>
          <cell r="B1414" t="str">
            <v>Fornecimento e instalação de emenda pré formada ls-0118</v>
          </cell>
          <cell r="C1414" t="str">
            <v>UN</v>
          </cell>
          <cell r="D1414">
            <v>8.0236999999999998</v>
          </cell>
        </row>
        <row r="1415">
          <cell r="A1415" t="str">
            <v>001.17.12520</v>
          </cell>
          <cell r="B1415" t="str">
            <v>Fornecimento e instalação de emenda pré formada ls-0120</v>
          </cell>
          <cell r="C1415" t="str">
            <v>UN</v>
          </cell>
          <cell r="D1415">
            <v>6.0236999999999998</v>
          </cell>
        </row>
        <row r="1416">
          <cell r="A1416" t="str">
            <v>001.17.12540</v>
          </cell>
          <cell r="B1416" t="str">
            <v>Fornecimento e instalação de emenda pré-formada ls-0124</v>
          </cell>
          <cell r="C1416" t="str">
            <v>UN</v>
          </cell>
          <cell r="D1416">
            <v>14.0237</v>
          </cell>
        </row>
        <row r="1417">
          <cell r="A1417" t="str">
            <v>001.17.12560</v>
          </cell>
          <cell r="B1417" t="str">
            <v>Fornecimento e instalação de seccionador pré-formado para cerca</v>
          </cell>
          <cell r="C1417" t="str">
            <v>UN</v>
          </cell>
          <cell r="D1417">
            <v>11.6866</v>
          </cell>
        </row>
        <row r="1418">
          <cell r="A1418" t="str">
            <v>001.17.12580</v>
          </cell>
          <cell r="B1418" t="str">
            <v>Fornecimento e instalação de terminal de pressão seção 6.00 mm2 reforçado para condutor</v>
          </cell>
          <cell r="C1418" t="str">
            <v>UN</v>
          </cell>
          <cell r="D1418">
            <v>1.3237000000000001</v>
          </cell>
        </row>
        <row r="1419">
          <cell r="A1419" t="str">
            <v>001.17.12600</v>
          </cell>
          <cell r="B1419" t="str">
            <v>Fornecimento e instalação de terminal de pressão seção 10.00 mm2 reforçado para condutor</v>
          </cell>
          <cell r="C1419" t="str">
            <v>UN</v>
          </cell>
          <cell r="D1419">
            <v>1.5137</v>
          </cell>
        </row>
        <row r="1420">
          <cell r="A1420" t="str">
            <v>001.17.12620</v>
          </cell>
          <cell r="B1420" t="str">
            <v>Fornecimento e instalação de terminal de pressão seção 16.00 mm2 reforçado para condutor</v>
          </cell>
          <cell r="C1420" t="str">
            <v>UN</v>
          </cell>
          <cell r="D1420">
            <v>2.3953000000000002</v>
          </cell>
        </row>
        <row r="1421">
          <cell r="A1421" t="str">
            <v>001.17.12640</v>
          </cell>
          <cell r="B1421" t="str">
            <v>Fornecimento e instalação de terminal de pressão seção 25.00 mm2 reforçado para condutor</v>
          </cell>
          <cell r="C1421" t="str">
            <v>UN</v>
          </cell>
          <cell r="D1421">
            <v>3.0973999999999999</v>
          </cell>
        </row>
        <row r="1422">
          <cell r="A1422" t="str">
            <v>001.17.12660</v>
          </cell>
          <cell r="B1422" t="str">
            <v>Fornecimento e instalação de terminal de pressão seção 35.00 mm2 reforçado para condutor</v>
          </cell>
          <cell r="C1422" t="str">
            <v>UN</v>
          </cell>
          <cell r="D1422">
            <v>3.6192000000000002</v>
          </cell>
        </row>
        <row r="1423">
          <cell r="A1423" t="str">
            <v>001.17.12680</v>
          </cell>
          <cell r="B1423" t="str">
            <v>Fornecimento e instalação de terminal de pressão seção 50.00 mm2 reforçado para condutor</v>
          </cell>
          <cell r="C1423" t="str">
            <v>UN</v>
          </cell>
          <cell r="D1423">
            <v>5.1211000000000002</v>
          </cell>
        </row>
        <row r="1424">
          <cell r="A1424" t="str">
            <v>001.17.12700</v>
          </cell>
          <cell r="B1424" t="str">
            <v>Fornecimento e instalação de terminal de pressão seção 70.00 mm2 reforçado para condutor</v>
          </cell>
          <cell r="C1424" t="str">
            <v>UN</v>
          </cell>
          <cell r="D1424">
            <v>5.8529</v>
          </cell>
        </row>
        <row r="1425">
          <cell r="A1425" t="str">
            <v>001.17.12720</v>
          </cell>
          <cell r="B1425" t="str">
            <v>Fornecimento e instalação de terminal de pressão seção 95.00 mm2 reforçado para condutor</v>
          </cell>
          <cell r="C1425" t="str">
            <v>UN</v>
          </cell>
          <cell r="D1425">
            <v>5.5845000000000002</v>
          </cell>
        </row>
        <row r="1426">
          <cell r="A1426" t="str">
            <v>001.17.12740</v>
          </cell>
          <cell r="B1426" t="str">
            <v>Fornecimento e instalação de terminal de pressão seção 120.00 mm2 reforçado para condutor</v>
          </cell>
          <cell r="C1426" t="str">
            <v>UN</v>
          </cell>
          <cell r="D1426">
            <v>6.3064</v>
          </cell>
        </row>
        <row r="1427">
          <cell r="A1427" t="str">
            <v>001.17.12760</v>
          </cell>
          <cell r="B1427" t="str">
            <v>Fornecimento e instalação de terminal de pressão seção 150.00 mm2 reforçado para condutor</v>
          </cell>
          <cell r="C1427" t="str">
            <v>UN</v>
          </cell>
          <cell r="D1427">
            <v>7.4683999999999999</v>
          </cell>
        </row>
        <row r="1428">
          <cell r="A1428" t="str">
            <v>001.17.12780</v>
          </cell>
          <cell r="B1428" t="str">
            <v>Fornecimento e instalação de terminal de pressão seção 185.00 mm2 reforçado para condutor</v>
          </cell>
          <cell r="C1428" t="str">
            <v>UN</v>
          </cell>
          <cell r="D1428">
            <v>10.722099999999999</v>
          </cell>
        </row>
        <row r="1429">
          <cell r="A1429" t="str">
            <v>001.17.12800</v>
          </cell>
          <cell r="B1429" t="str">
            <v>Fornecimento e instalação de terminal de pressão seção 240 mm2 reforçado para condutor</v>
          </cell>
          <cell r="C1429" t="str">
            <v>UN</v>
          </cell>
          <cell r="D1429">
            <v>13.0556</v>
          </cell>
        </row>
        <row r="1430">
          <cell r="A1430" t="str">
            <v>001.17.12820</v>
          </cell>
          <cell r="B1430" t="str">
            <v>Fornecimento e instalação de terminal de pressão seção 6.00 mm2 simples para condutor</v>
          </cell>
          <cell r="C1430" t="str">
            <v>UN</v>
          </cell>
          <cell r="D1430">
            <v>1.3237000000000001</v>
          </cell>
        </row>
        <row r="1431">
          <cell r="A1431" t="str">
            <v>001.17.12840</v>
          </cell>
          <cell r="B1431" t="str">
            <v>Fornecimento e instalação de terminal de pressão seção 10.00 mm2 simples para condutor</v>
          </cell>
          <cell r="C1431" t="str">
            <v>UN</v>
          </cell>
          <cell r="D1431">
            <v>1.7937000000000001</v>
          </cell>
        </row>
        <row r="1432">
          <cell r="A1432" t="str">
            <v>001.17.12860</v>
          </cell>
          <cell r="B1432" t="str">
            <v>Fornecimento e instalação de terminal de pressão seção 16.00 mm2 simples para condutor seção</v>
          </cell>
          <cell r="C1432" t="str">
            <v>UN</v>
          </cell>
          <cell r="D1432">
            <v>2.3353000000000002</v>
          </cell>
        </row>
        <row r="1433">
          <cell r="A1433" t="str">
            <v>001.17.12880</v>
          </cell>
          <cell r="B1433" t="str">
            <v>Fornecimento e instalação de terminal de pressão seção 25.00 mm2 simples para condutor</v>
          </cell>
          <cell r="C1433" t="str">
            <v>UN</v>
          </cell>
          <cell r="D1433">
            <v>2.9773999999999998</v>
          </cell>
        </row>
        <row r="1434">
          <cell r="A1434" t="str">
            <v>001.17.12900</v>
          </cell>
          <cell r="B1434" t="str">
            <v>Fornecimento e instalação de terminal de pressão seção 35.00 mm2 simples para condutor</v>
          </cell>
          <cell r="C1434" t="str">
            <v>UN</v>
          </cell>
          <cell r="D1434">
            <v>3.5091999999999999</v>
          </cell>
        </row>
        <row r="1435">
          <cell r="A1435" t="str">
            <v>001.17.12920</v>
          </cell>
          <cell r="B1435" t="str">
            <v>Fornecimento e instalação de terminal de pressão seção 50 mm2 simples para condutor</v>
          </cell>
          <cell r="C1435" t="str">
            <v>UN</v>
          </cell>
          <cell r="D1435">
            <v>4.2610999999999999</v>
          </cell>
        </row>
        <row r="1436">
          <cell r="A1436" t="str">
            <v>001.17.12940</v>
          </cell>
          <cell r="B1436" t="str">
            <v>Fornecimento e instalação de terminal de pressão seção 70.00 mm2 simples para condutor</v>
          </cell>
          <cell r="C1436" t="str">
            <v>UN</v>
          </cell>
          <cell r="D1436">
            <v>4.8929</v>
          </cell>
        </row>
        <row r="1437">
          <cell r="A1437" t="str">
            <v>001.17.12960</v>
          </cell>
          <cell r="B1437" t="str">
            <v>Fornecimento e instalação de terminal de pressão seção 95.00 mm2 simples para condutor</v>
          </cell>
          <cell r="C1437" t="str">
            <v>UN</v>
          </cell>
          <cell r="D1437">
            <v>6.4145000000000003</v>
          </cell>
        </row>
        <row r="1438">
          <cell r="A1438" t="str">
            <v>001.17.12980</v>
          </cell>
          <cell r="B1438" t="str">
            <v>Fornecimento e instalação de terminal de pressão seção 120.00 mm2 simples para condutor</v>
          </cell>
          <cell r="C1438" t="str">
            <v>UN</v>
          </cell>
          <cell r="D1438">
            <v>7.7363999999999997</v>
          </cell>
        </row>
        <row r="1439">
          <cell r="A1439" t="str">
            <v>001.17.13000</v>
          </cell>
          <cell r="B1439" t="str">
            <v>Fornecimento e instalação de terminal de pressão seção 150.00 mm2 simples para condutor</v>
          </cell>
          <cell r="C1439" t="str">
            <v>UN</v>
          </cell>
          <cell r="D1439">
            <v>8.3084000000000007</v>
          </cell>
        </row>
        <row r="1440">
          <cell r="A1440" t="str">
            <v>001.17.13020</v>
          </cell>
          <cell r="B1440" t="str">
            <v>Fornecimento e instalação de terminal de pressão seção 185.00 mm2 simples para condutor</v>
          </cell>
          <cell r="C1440" t="str">
            <v>UN</v>
          </cell>
          <cell r="D1440">
            <v>10.412100000000001</v>
          </cell>
        </row>
        <row r="1441">
          <cell r="A1441" t="str">
            <v>001.17.13040</v>
          </cell>
          <cell r="B1441" t="str">
            <v>Fornecimento e instalação de terminal de pressão seção 240.00 mm2 simples para condutor</v>
          </cell>
          <cell r="C1441" t="str">
            <v>UN</v>
          </cell>
          <cell r="D1441">
            <v>12.025600000000001</v>
          </cell>
        </row>
        <row r="1442">
          <cell r="A1442" t="str">
            <v>001.17.13060</v>
          </cell>
          <cell r="B1442" t="str">
            <v>Fornecimento e instalação de conector split bolt para condutor seção 6.00 mm2</v>
          </cell>
          <cell r="C1442" t="str">
            <v>UN</v>
          </cell>
          <cell r="D1442">
            <v>1.7837000000000001</v>
          </cell>
        </row>
        <row r="1443">
          <cell r="A1443" t="str">
            <v>001.17.13080</v>
          </cell>
          <cell r="B1443" t="str">
            <v>Fornecimento e instalação de conector split bolt para condutor  seção 10.00 mm2</v>
          </cell>
          <cell r="C1443" t="str">
            <v>UN</v>
          </cell>
          <cell r="D1443">
            <v>1.7837000000000001</v>
          </cell>
        </row>
        <row r="1444">
          <cell r="A1444" t="str">
            <v>001.17.13100</v>
          </cell>
          <cell r="B1444" t="str">
            <v>Fornecimento e instalação de conector split bolt para condutor  seção 16.00 mm2</v>
          </cell>
          <cell r="C1444" t="str">
            <v>UN</v>
          </cell>
          <cell r="D1444">
            <v>2.5952999999999999</v>
          </cell>
        </row>
        <row r="1445">
          <cell r="A1445" t="str">
            <v>001.17.13120</v>
          </cell>
          <cell r="B1445" t="str">
            <v>Fornecimento e instalação de conector split bolt para condutor  seção 25.00 mm2</v>
          </cell>
          <cell r="C1445" t="str">
            <v>UN</v>
          </cell>
          <cell r="D1445">
            <v>3.3473999999999999</v>
          </cell>
        </row>
        <row r="1446">
          <cell r="A1446" t="str">
            <v>001.17.13140</v>
          </cell>
          <cell r="B1446" t="str">
            <v>Fornecimento e instalação de conector split bolt para condutor  seção 35.00 mm2</v>
          </cell>
          <cell r="C1446" t="str">
            <v>UN</v>
          </cell>
          <cell r="D1446">
            <v>3.9291999999999998</v>
          </cell>
        </row>
        <row r="1447">
          <cell r="A1447" t="str">
            <v>001.17.13160</v>
          </cell>
          <cell r="B1447" t="str">
            <v>Fornecimento e instalação de conector split bolt para condutor  seção 50.00 mm2</v>
          </cell>
          <cell r="C1447" t="str">
            <v>UN</v>
          </cell>
          <cell r="D1447">
            <v>4.7411000000000003</v>
          </cell>
        </row>
        <row r="1448">
          <cell r="A1448" t="str">
            <v>001.17.13180</v>
          </cell>
          <cell r="B1448" t="str">
            <v>Fornecimento e instalação de conector split bolt para condutor  seção 70.00 mm2</v>
          </cell>
          <cell r="C1448" t="str">
            <v>UN</v>
          </cell>
          <cell r="D1448">
            <v>5.8829000000000002</v>
          </cell>
        </row>
        <row r="1449">
          <cell r="A1449" t="str">
            <v>001.17.13200</v>
          </cell>
          <cell r="B1449" t="str">
            <v>Fornecimento e instalação de conector split bolt para condutor  seção 95.00 mm2</v>
          </cell>
          <cell r="C1449" t="str">
            <v>UN</v>
          </cell>
          <cell r="D1449">
            <v>7.5845000000000002</v>
          </cell>
        </row>
        <row r="1450">
          <cell r="A1450" t="str">
            <v>001.17.13220</v>
          </cell>
          <cell r="B1450" t="str">
            <v>Fornecimento e instalação de conector split bolt para condutor  seção 120.00 mm2</v>
          </cell>
          <cell r="C1450" t="str">
            <v>UN</v>
          </cell>
          <cell r="D1450">
            <v>8.2864000000000004</v>
          </cell>
        </row>
        <row r="1451">
          <cell r="A1451" t="str">
            <v>001.17.13240</v>
          </cell>
          <cell r="B1451" t="str">
            <v>Fornecimento e instalação de conector split bolt para condutor  seção 150.00 mm2</v>
          </cell>
          <cell r="C1451" t="str">
            <v>UN</v>
          </cell>
          <cell r="D1451">
            <v>9.2883999999999993</v>
          </cell>
        </row>
        <row r="1452">
          <cell r="A1452" t="str">
            <v>001.17.13260</v>
          </cell>
          <cell r="B1452" t="str">
            <v>Fornecimento e instalação de conector split bolt para condutor  seção 185.00 mm2</v>
          </cell>
          <cell r="C1452" t="str">
            <v>UN</v>
          </cell>
          <cell r="D1452">
            <v>12.3421</v>
          </cell>
        </row>
        <row r="1453">
          <cell r="A1453" t="str">
            <v>001.17.13280</v>
          </cell>
          <cell r="B1453" t="str">
            <v>Fornecimento e instalação de conector split bolt para condutor  seção 240.00 mm2</v>
          </cell>
          <cell r="C1453" t="str">
            <v>UN</v>
          </cell>
          <cell r="D1453">
            <v>15.4556</v>
          </cell>
        </row>
        <row r="1454">
          <cell r="A1454" t="str">
            <v>001.17.13300</v>
          </cell>
          <cell r="B1454" t="str">
            <v>Fornecimento e instalação de prensa-fio com 03 parafusos</v>
          </cell>
          <cell r="C1454" t="str">
            <v>UN</v>
          </cell>
          <cell r="D1454">
            <v>29.165600000000001</v>
          </cell>
        </row>
        <row r="1455">
          <cell r="A1455" t="str">
            <v>001.17.13320</v>
          </cell>
          <cell r="B1455" t="str">
            <v>Fornecimento e instalação de conector tipo anel, forquilha ou pino p/fio de 2.50  mm, co termina pré-isolado</v>
          </cell>
          <cell r="C1455" t="str">
            <v>UN</v>
          </cell>
          <cell r="D1455">
            <v>1.4806999999999999</v>
          </cell>
        </row>
        <row r="1456">
          <cell r="A1456" t="str">
            <v>001.17.13340</v>
          </cell>
          <cell r="B1456" t="str">
            <v>Fornecimento e instalação de conector terra tipo out-1066</v>
          </cell>
          <cell r="C1456" t="str">
            <v>UN</v>
          </cell>
          <cell r="D1456">
            <v>2.5236999999999998</v>
          </cell>
        </row>
        <row r="1457">
          <cell r="A1457" t="str">
            <v>001.17.13360</v>
          </cell>
          <cell r="B1457" t="str">
            <v>Fornecimento e instalação de conector cunha principal p/cabo al nº 4 awg, derivação al-4 awg</v>
          </cell>
          <cell r="C1457" t="str">
            <v>UN</v>
          </cell>
          <cell r="D1457">
            <v>9.8474000000000004</v>
          </cell>
        </row>
        <row r="1458">
          <cell r="A1458" t="str">
            <v>001.17.13380</v>
          </cell>
          <cell r="B1458" t="str">
            <v>Fornecimento e instalação de conector derivação cunha tipo estribo normal p/cabo de al nº 2awg</v>
          </cell>
          <cell r="C1458" t="str">
            <v>UN</v>
          </cell>
          <cell r="D1458">
            <v>11.737399999999999</v>
          </cell>
        </row>
        <row r="1459">
          <cell r="A1459" t="str">
            <v>001.17.13400</v>
          </cell>
          <cell r="B1459" t="str">
            <v>Fornecimento e instalação de conector derivação a pressão tipo estribo p/cabo ca e caa nº 2awg</v>
          </cell>
          <cell r="C1459" t="str">
            <v>UN</v>
          </cell>
          <cell r="D1459">
            <v>9.8474000000000004</v>
          </cell>
        </row>
        <row r="1460">
          <cell r="A1460" t="str">
            <v>001.17.13420</v>
          </cell>
          <cell r="B1460" t="str">
            <v>Forneciemnto e instalação de conector derivação p/linha viva</v>
          </cell>
          <cell r="C1460" t="str">
            <v>UN</v>
          </cell>
          <cell r="D1460">
            <v>10.9474</v>
          </cell>
        </row>
        <row r="1461">
          <cell r="A1461" t="str">
            <v>001.17.13440</v>
          </cell>
          <cell r="B1461" t="str">
            <v>Fornecimento e instalação de conector de terra tipo cabo-haste</v>
          </cell>
          <cell r="C1461" t="str">
            <v>UN</v>
          </cell>
          <cell r="D1461">
            <v>4.7473999999999998</v>
          </cell>
        </row>
        <row r="1462">
          <cell r="A1462" t="str">
            <v>001.17.13460</v>
          </cell>
          <cell r="B1462" t="str">
            <v>Fornecimento e instalação de cinta de aço galvanizado com parafoso seção 65.00mm</v>
          </cell>
          <cell r="C1462" t="str">
            <v>UN</v>
          </cell>
          <cell r="D1462">
            <v>6.0473999999999997</v>
          </cell>
        </row>
        <row r="1463">
          <cell r="A1463" t="str">
            <v>001.17.13480</v>
          </cell>
          <cell r="B1463" t="str">
            <v>Fornecimento e instalação de cinta de aço galvanizado com parafoso seção 110.00mm</v>
          </cell>
          <cell r="C1463" t="str">
            <v>UN</v>
          </cell>
          <cell r="D1463">
            <v>6.3474000000000004</v>
          </cell>
        </row>
        <row r="1464">
          <cell r="A1464" t="str">
            <v>001.17.13500</v>
          </cell>
          <cell r="B1464" t="str">
            <v>Fornecimento e instalação de cinta de aço galvanizado com parafoso seção 140.00mm</v>
          </cell>
          <cell r="C1464" t="str">
            <v>UN</v>
          </cell>
          <cell r="D1464">
            <v>7.0591999999999997</v>
          </cell>
        </row>
        <row r="1465">
          <cell r="A1465" t="str">
            <v>001.17.13520</v>
          </cell>
          <cell r="B1465" t="str">
            <v>Fornecimento e instalação de cinta de aço galvanizado com parafoso seção 150.00mm</v>
          </cell>
          <cell r="C1465" t="str">
            <v>UN</v>
          </cell>
          <cell r="D1465">
            <v>7.0591999999999997</v>
          </cell>
        </row>
        <row r="1466">
          <cell r="A1466" t="str">
            <v>001.17.13540</v>
          </cell>
          <cell r="B1466" t="str">
            <v>Fornecimento e instalação de cinta de aço galvanizado com parafoso seção 160.00mm</v>
          </cell>
          <cell r="C1466" t="str">
            <v>UN</v>
          </cell>
          <cell r="D1466">
            <v>15.071099999999999</v>
          </cell>
        </row>
        <row r="1467">
          <cell r="A1467" t="str">
            <v>001.17.13560</v>
          </cell>
          <cell r="B1467" t="str">
            <v>Fornecimento e instalação de cinta de aço galvanizado com parafoso seção 170.00mm</v>
          </cell>
          <cell r="C1467" t="str">
            <v>UN</v>
          </cell>
          <cell r="D1467">
            <v>15.071099999999999</v>
          </cell>
        </row>
        <row r="1468">
          <cell r="A1468" t="str">
            <v>001.17.13580</v>
          </cell>
          <cell r="B1468" t="str">
            <v>Fornecimento e instalação de cinta de aço galvanizado com parafoso seção 180.00mm</v>
          </cell>
          <cell r="C1468" t="str">
            <v>UN</v>
          </cell>
          <cell r="D1468">
            <v>16.082899999999999</v>
          </cell>
        </row>
        <row r="1469">
          <cell r="A1469" t="str">
            <v>001.17.13600</v>
          </cell>
          <cell r="B1469" t="str">
            <v>Fornecimento e instalação de cinta de aço galvanizado com parafoso seção 190.00mm</v>
          </cell>
          <cell r="C1469" t="str">
            <v>UN</v>
          </cell>
          <cell r="D1469">
            <v>16.582899999999999</v>
          </cell>
        </row>
        <row r="1470">
          <cell r="A1470" t="str">
            <v>001.17.13620</v>
          </cell>
          <cell r="B1470" t="str">
            <v>Fornecimento e instalação de cinta de aço galvanizado com parafoso seção 200.00mm</v>
          </cell>
          <cell r="C1470" t="str">
            <v>UN</v>
          </cell>
          <cell r="D1470">
            <v>17.0945</v>
          </cell>
        </row>
        <row r="1471">
          <cell r="A1471" t="str">
            <v>001.17.13640</v>
          </cell>
          <cell r="B1471" t="str">
            <v>Fornecimento e instalação de cinta de aço galvanizado com parafoso seção 210.00mm</v>
          </cell>
          <cell r="C1471" t="str">
            <v>UN</v>
          </cell>
          <cell r="D1471">
            <v>18.0945</v>
          </cell>
        </row>
        <row r="1472">
          <cell r="A1472" t="str">
            <v>001.17.13660</v>
          </cell>
          <cell r="B1472" t="str">
            <v>Fornecimento e instalação de cinta de aço galvanizado com parafoso seção 220.00mm</v>
          </cell>
          <cell r="C1472" t="str">
            <v>UN</v>
          </cell>
          <cell r="D1472">
            <v>19.006399999999999</v>
          </cell>
        </row>
        <row r="1473">
          <cell r="A1473" t="str">
            <v>001.17.13680</v>
          </cell>
          <cell r="B1473" t="str">
            <v>Fornecimento e instalação de cinta de aço galvanizado com parafoso seção 230.00mm</v>
          </cell>
          <cell r="C1473" t="str">
            <v>UN</v>
          </cell>
          <cell r="D1473">
            <v>19.406400000000001</v>
          </cell>
        </row>
        <row r="1474">
          <cell r="A1474" t="str">
            <v>001.17.13700</v>
          </cell>
          <cell r="B1474" t="str">
            <v>Fornecimento e instalação de cinta de aço galvanizado com parafoso seção 240.00mm</v>
          </cell>
          <cell r="C1474" t="str">
            <v>UN</v>
          </cell>
          <cell r="D1474">
            <v>20.118400000000001</v>
          </cell>
        </row>
        <row r="1475">
          <cell r="A1475" t="str">
            <v>001.17.13720</v>
          </cell>
          <cell r="B1475" t="str">
            <v>Fornecimento e instalação de cinta de aço galvanizado com parafoso seção 250.00mm</v>
          </cell>
          <cell r="C1475" t="str">
            <v>UN</v>
          </cell>
          <cell r="D1475">
            <v>20.118400000000001</v>
          </cell>
        </row>
        <row r="1476">
          <cell r="A1476" t="str">
            <v>001.17.13740</v>
          </cell>
          <cell r="B1476" t="str">
            <v>Fornecimento e instalação de cinta de aço galvanizado com parafoso seção 260.00mm</v>
          </cell>
          <cell r="C1476" t="str">
            <v>UN</v>
          </cell>
          <cell r="D1476">
            <v>21.630299999999998</v>
          </cell>
        </row>
        <row r="1477">
          <cell r="A1477" t="str">
            <v>001.17.13760</v>
          </cell>
          <cell r="B1477" t="str">
            <v>Fornecimento e instalação de cinta de aço galvanizado com parafoso seção 270.00mm</v>
          </cell>
          <cell r="C1477" t="str">
            <v>UN</v>
          </cell>
          <cell r="D1477">
            <v>21.630299999999998</v>
          </cell>
        </row>
        <row r="1478">
          <cell r="A1478" t="str">
            <v>001.17.13780</v>
          </cell>
          <cell r="B1478" t="str">
            <v>Fornecimento e instalação de cinta de aço galvanizado com parafoso seção 280.00mm</v>
          </cell>
          <cell r="C1478" t="str">
            <v>UN</v>
          </cell>
          <cell r="D1478">
            <v>23.142099999999999</v>
          </cell>
        </row>
        <row r="1479">
          <cell r="A1479" t="str">
            <v>001.17.13800</v>
          </cell>
          <cell r="B1479" t="str">
            <v>Fornecimento e instalação de cinta de aço galvanizado com parafoso seção 290.00mm</v>
          </cell>
          <cell r="C1479" t="str">
            <v>UN</v>
          </cell>
          <cell r="D1479">
            <v>23.142099999999999</v>
          </cell>
        </row>
        <row r="1480">
          <cell r="A1480" t="str">
            <v>001.17.13820</v>
          </cell>
          <cell r="B1480" t="str">
            <v>Fornecimento e instalação de sela p/ cruzeta</v>
          </cell>
          <cell r="C1480" t="str">
            <v>UN</v>
          </cell>
          <cell r="D1480">
            <v>7.3273999999999999</v>
          </cell>
        </row>
        <row r="1481">
          <cell r="A1481" t="str">
            <v>001.17.13840</v>
          </cell>
          <cell r="B1481" t="str">
            <v>Fornecimento e instalação de suporte p/ trafo 2 t</v>
          </cell>
          <cell r="C1481" t="str">
            <v>UN</v>
          </cell>
          <cell r="D1481">
            <v>39.255099999999999</v>
          </cell>
        </row>
        <row r="1482">
          <cell r="A1482" t="str">
            <v>001.17.13850</v>
          </cell>
          <cell r="B1482" t="str">
            <v>Fornecimento e instalação de Cruzeta de Concreto 90 x 90 x 200 cm</v>
          </cell>
          <cell r="C1482" t="str">
            <v>kg</v>
          </cell>
          <cell r="D1482">
            <v>65.236599999999996</v>
          </cell>
        </row>
        <row r="1483">
          <cell r="A1483" t="str">
            <v>001.17.13860</v>
          </cell>
          <cell r="B1483" t="str">
            <v>Fornecimento e instalação de cruzeta de madeira de lei (piúva) 2400.00mmx110.00mmx135.00mm</v>
          </cell>
          <cell r="C1483" t="str">
            <v>UN</v>
          </cell>
          <cell r="D1483">
            <v>29.236599999999999</v>
          </cell>
        </row>
        <row r="1484">
          <cell r="A1484" t="str">
            <v>001.17.13880</v>
          </cell>
          <cell r="B1484" t="str">
            <v>Fornecimento e instalação de cruzeta de madeira de lei (piúva) 2400.00mmx110.00mmx90.00mm</v>
          </cell>
          <cell r="C1484" t="str">
            <v>UN</v>
          </cell>
          <cell r="D1484">
            <v>29.136600000000001</v>
          </cell>
        </row>
        <row r="1485">
          <cell r="A1485" t="str">
            <v>001.17.13900</v>
          </cell>
          <cell r="B1485" t="str">
            <v>Fornecimento e instalação de cruzeta de madeira de lei (piúva) isolador de pino de 15kv</v>
          </cell>
          <cell r="C1485" t="str">
            <v>UN</v>
          </cell>
          <cell r="D1485">
            <v>24.3474</v>
          </cell>
        </row>
        <row r="1486">
          <cell r="A1486" t="str">
            <v>001.17.13920</v>
          </cell>
          <cell r="B1486" t="str">
            <v>Fornecimento e instalação de tora de madeira de 1m</v>
          </cell>
          <cell r="C1486" t="str">
            <v>UN</v>
          </cell>
          <cell r="D1486">
            <v>16.836600000000001</v>
          </cell>
        </row>
        <row r="1487">
          <cell r="A1487" t="str">
            <v>001.17.13940</v>
          </cell>
          <cell r="B1487" t="str">
            <v>Fornecimento e instalação de mão francesa normal de 710.00mm</v>
          </cell>
          <cell r="C1487" t="str">
            <v>UN</v>
          </cell>
          <cell r="D1487">
            <v>7.1184000000000003</v>
          </cell>
        </row>
        <row r="1488">
          <cell r="A1488" t="str">
            <v>001.17.13960</v>
          </cell>
          <cell r="B1488" t="str">
            <v>Fornecimento e instalação de suporte padronizado para transformador 220mm</v>
          </cell>
          <cell r="C1488" t="str">
            <v>UN</v>
          </cell>
          <cell r="D1488">
            <v>56.236600000000003</v>
          </cell>
        </row>
        <row r="1489">
          <cell r="A1489" t="str">
            <v>001.17.13980</v>
          </cell>
          <cell r="B1489" t="str">
            <v>Fornecimento e instalação de suporte padronizado para transformador 230mm</v>
          </cell>
          <cell r="C1489" t="str">
            <v>UN</v>
          </cell>
          <cell r="D1489">
            <v>60.0366</v>
          </cell>
        </row>
        <row r="1490">
          <cell r="A1490" t="str">
            <v>001.17.14000</v>
          </cell>
          <cell r="B1490" t="str">
            <v>Fornecimento e instalação de transformador Monofásico - MRT - Tensão Secundária 245/127 V 34.5 KV - 15 KVA</v>
          </cell>
          <cell r="C1490" t="str">
            <v>UN</v>
          </cell>
          <cell r="D1490">
            <v>2087.0992999999999</v>
          </cell>
        </row>
        <row r="1491">
          <cell r="A1491" t="str">
            <v>001.17.14020</v>
          </cell>
          <cell r="B1491" t="str">
            <v>Forneciemnto e instalação de transformador trifásico 13 8 13 2 6 6kv/220v primário em triângulo secundário em estrela 30 kva</v>
          </cell>
          <cell r="C1491" t="str">
            <v>UN</v>
          </cell>
          <cell r="D1491">
            <v>2971.8397</v>
          </cell>
        </row>
        <row r="1492">
          <cell r="A1492" t="str">
            <v>001.17.14040</v>
          </cell>
          <cell r="B1492" t="str">
            <v>Forneciemnto e instalação de transformador trifásico 13 8 13 2 6 6kv/220v primário em triângulo secundário em estrela 45 kva</v>
          </cell>
          <cell r="C1492" t="str">
            <v>UN</v>
          </cell>
          <cell r="D1492">
            <v>3682.7863000000002</v>
          </cell>
        </row>
        <row r="1493">
          <cell r="A1493" t="str">
            <v>001.17.14060</v>
          </cell>
          <cell r="B1493" t="str">
            <v>Forneciemnto e instalação de transformador trifásico 13 8 13 2 6 6kv/220v primário em triângulo secundário em estrela 75 kva</v>
          </cell>
          <cell r="C1493" t="str">
            <v>UN</v>
          </cell>
          <cell r="D1493">
            <v>5138.7327999999998</v>
          </cell>
        </row>
        <row r="1494">
          <cell r="A1494" t="str">
            <v>001.17.14080</v>
          </cell>
          <cell r="B1494" t="str">
            <v>Forneciemnto e instalação de transformador trifásico 13 8 13 2 6 6kv/220v primário em triângulo secundário em estrela 112.5 kva</v>
          </cell>
          <cell r="C1494" t="str">
            <v>UN</v>
          </cell>
          <cell r="D1494">
            <v>6569.0992999999999</v>
          </cell>
        </row>
        <row r="1495">
          <cell r="A1495" t="str">
            <v>001.17.14100</v>
          </cell>
          <cell r="B1495" t="str">
            <v>Fornecimento e instalação de transformador trifásico 13 8 13 2 6 6kv/220v primário em triângulo secundário em estrela 150 kva</v>
          </cell>
          <cell r="C1495" t="str">
            <v>UN</v>
          </cell>
          <cell r="D1495">
            <v>8225.4657000000007</v>
          </cell>
        </row>
        <row r="1496">
          <cell r="A1496" t="str">
            <v>001.17.14120</v>
          </cell>
          <cell r="B1496" t="str">
            <v>Fornecimento e instalação de transformador trifásico 13 8 13 2 6 6kv/220v primário em triângulo secundário em estrela 15 kva</v>
          </cell>
          <cell r="C1496" t="str">
            <v>UN</v>
          </cell>
          <cell r="D1496">
            <v>2261.8930999999998</v>
          </cell>
        </row>
        <row r="1497">
          <cell r="A1497" t="str">
            <v>001.17.14140</v>
          </cell>
          <cell r="B1497" t="str">
            <v>Fornecimento e instalação de transformador trifásico 13 8 13 2 6 6kv/220v primário em triângulo secundário em estrela 225 kva</v>
          </cell>
          <cell r="C1497" t="str">
            <v>UN</v>
          </cell>
          <cell r="D1497">
            <v>10663.366400000001</v>
          </cell>
        </row>
        <row r="1498">
          <cell r="A1498" t="str">
            <v>001.17.14160</v>
          </cell>
          <cell r="B1498" t="str">
            <v>Forneciemnto e instalação de transformador trifásico 13 8 13 2 6 6kv/220v primário em triângulo secundário em estrela 300 kva</v>
          </cell>
          <cell r="C1498" t="str">
            <v>UN</v>
          </cell>
          <cell r="D1498">
            <v>14055.1985</v>
          </cell>
        </row>
        <row r="1499">
          <cell r="A1499" t="str">
            <v>001.17.14180</v>
          </cell>
          <cell r="B1499" t="str">
            <v>Fornecimento e trasformação de trasformador de distribuição trifásico, com resfriamento em banho de óleo mineral, para uso interno, potência 500 kva - classe de tensão 15 kv, transprimários de 13.800, 13.200, 12.600 - ligação delta e 220-127v, ligação e</v>
          </cell>
          <cell r="C1499" t="str">
            <v>UN</v>
          </cell>
          <cell r="D1499">
            <v>13952.8321</v>
          </cell>
        </row>
        <row r="1500">
          <cell r="A1500" t="str">
            <v>001.17.14200</v>
          </cell>
          <cell r="B1500" t="str">
            <v>Fornecimento e instalação de braço em tubo de aço galvanizado a fogo para fixar em poste por meio de braçadeira diâm. ext. de 48 mm distância poste/luminária de1300 mm</v>
          </cell>
          <cell r="C1500" t="str">
            <v>UN</v>
          </cell>
          <cell r="D1500">
            <v>33.148400000000002</v>
          </cell>
        </row>
        <row r="1501">
          <cell r="A1501" t="str">
            <v>001.17.14220</v>
          </cell>
          <cell r="B1501" t="str">
            <v>Fornecimento e instalação de braço em tubo de aço galvanizado a fogo para fixar em poste por meio de braçadeira diâm. ext. de 48 mm distância poste/luminária de 1500 mm</v>
          </cell>
          <cell r="C1501" t="str">
            <v>UN</v>
          </cell>
          <cell r="D1501">
            <v>52.118400000000001</v>
          </cell>
        </row>
        <row r="1502">
          <cell r="A1502" t="str">
            <v>001.17.14240</v>
          </cell>
          <cell r="B1502" t="str">
            <v>Fornecimento e instalação de braço em tubo de aço galvanizado a fogo para fixar em poste por meio de braçadeira diâm. ext. de 48 mm distância poste/luminária de 2000 mm</v>
          </cell>
          <cell r="C1502" t="str">
            <v>UN</v>
          </cell>
          <cell r="D1502">
            <v>51.438400000000001</v>
          </cell>
        </row>
        <row r="1503">
          <cell r="A1503" t="str">
            <v>001.17.14260</v>
          </cell>
          <cell r="B1503" t="str">
            <v>Fornecimento e instalação de braço em tubo de aço galvanizado a fogo para fixar em poste por meio de braçadeira diâm. ext. de 48 mm distância poste/luminária de 2500 mm</v>
          </cell>
          <cell r="C1503" t="str">
            <v>UN</v>
          </cell>
          <cell r="D1503">
            <v>61.188400000000001</v>
          </cell>
        </row>
        <row r="1504">
          <cell r="A1504" t="str">
            <v>001.17.14280</v>
          </cell>
          <cell r="B1504" t="str">
            <v>Fornecimento e instalação de braçadeira em chapa de ferro galvanizado a fogo para fixação de braço em poste circular inclusive parafuso, diam 150.00 a 165.00mm</v>
          </cell>
          <cell r="C1504" t="str">
            <v>UN</v>
          </cell>
          <cell r="D1504">
            <v>11.308400000000001</v>
          </cell>
        </row>
        <row r="1505">
          <cell r="A1505" t="str">
            <v>001.17.14300</v>
          </cell>
          <cell r="B1505" t="str">
            <v>Fornecimento e instalação de braçadeira em chapa de ferro galvanizado a fogo para fixação de braço em poste circular inclusive parafuso, diam 165.00 a 180.00mm</v>
          </cell>
          <cell r="C1505" t="str">
            <v>UN</v>
          </cell>
          <cell r="D1505">
            <v>11.7384</v>
          </cell>
        </row>
        <row r="1506">
          <cell r="A1506" t="str">
            <v>001.17.14320</v>
          </cell>
          <cell r="B1506" t="str">
            <v>Fornecimento e instalação de braçadeira em chapa de ferro galvanizado a fogo para fixação de braço em poste circular inclusive parafuso, diam 180.00 a 200.00mm</v>
          </cell>
          <cell r="C1506" t="str">
            <v>UN</v>
          </cell>
          <cell r="D1506">
            <v>12.2384</v>
          </cell>
        </row>
        <row r="1507">
          <cell r="A1507" t="str">
            <v>001.17.14340</v>
          </cell>
          <cell r="B1507" t="str">
            <v>Fornecimento e instalação de poste de aço galvanizado altura 6 metros diâmetro 3 1/2""""</v>
          </cell>
          <cell r="C1507" t="str">
            <v>UN</v>
          </cell>
          <cell r="D1507">
            <v>108.997</v>
          </cell>
        </row>
        <row r="1508">
          <cell r="A1508" t="str">
            <v>001.17.14360</v>
          </cell>
          <cell r="B1508" t="str">
            <v>Fornecimento e instalação de poste de aço galvanizado altura 6 metros diâmetro 4""""</v>
          </cell>
          <cell r="C1508" t="str">
            <v>UN</v>
          </cell>
          <cell r="D1508">
            <v>143.4443</v>
          </cell>
        </row>
        <row r="1509">
          <cell r="A1509" t="str">
            <v>001.17.14380</v>
          </cell>
          <cell r="B1509" t="str">
            <v>Fornecimento e instalação de poste de aço galvanizado altura 3,00 m  diâmetro 4""""</v>
          </cell>
          <cell r="C1509" t="str">
            <v>PC</v>
          </cell>
          <cell r="D1509">
            <v>101.97329999999999</v>
          </cell>
        </row>
        <row r="1510">
          <cell r="A1510" t="str">
            <v>001.17.14400</v>
          </cell>
          <cell r="B1510" t="str">
            <v>Fornecimento e instalação de poste de aço galvanizado altura 3,00 m  diâmetro 3""""</v>
          </cell>
          <cell r="C1510" t="str">
            <v>PC</v>
          </cell>
          <cell r="D1510">
            <v>55.473300000000002</v>
          </cell>
        </row>
        <row r="1511">
          <cell r="A1511" t="str">
            <v>001.17.14420</v>
          </cell>
          <cell r="B1511" t="str">
            <v>Fornecimento e instalação de poste circular cônico para luminária externa em tubo de aço pintado com zarcão sem janela fixado em base de concreto diâm.da ext. 58mm tipo reto com altura e base de fixação de 3360mm / 800mm</v>
          </cell>
          <cell r="C1511" t="str">
            <v>UN</v>
          </cell>
          <cell r="D1511">
            <v>133.04400000000001</v>
          </cell>
        </row>
        <row r="1512">
          <cell r="A1512" t="str">
            <v>001.17.14440</v>
          </cell>
          <cell r="B1512" t="str">
            <v>Fornecimento e instalação de poste circular cônico para luminária externa em tubo de aço pintado com zarcão sem janela fixado em base de concreto diâm.da ext. 58mm tipo reto com altura e base de fixação de 5320mm / 1000mm</v>
          </cell>
          <cell r="C1512" t="str">
            <v>UN</v>
          </cell>
          <cell r="D1512">
            <v>207.0797</v>
          </cell>
        </row>
        <row r="1513">
          <cell r="A1513" t="str">
            <v>001.17.14460</v>
          </cell>
          <cell r="B1513" t="str">
            <v>Fornecimento e instalação de poste circular cônico para luminária externa em tubo de aço pintado com zarcão sem janela fixado em base de concreto diâm.da ext. 58mm tipo reto com altura e base de fixação de 6220mm / 1100mm</v>
          </cell>
          <cell r="C1513" t="str">
            <v>UN</v>
          </cell>
          <cell r="D1513">
            <v>257.51650000000001</v>
          </cell>
        </row>
        <row r="1514">
          <cell r="A1514" t="str">
            <v>001.17.14480</v>
          </cell>
          <cell r="B1514" t="str">
            <v>Fornecimento e instalação de poste circular cônico para luminária externa em tubo de aço pintado com zarcão sem janela fixado em base de concreto diâm.da ext. 58mm tipo reto com altura e base de fixação de 8180mm / 1300mm</v>
          </cell>
          <cell r="C1514" t="str">
            <v>UN</v>
          </cell>
          <cell r="D1514">
            <v>361.6173</v>
          </cell>
        </row>
        <row r="1515">
          <cell r="A1515" t="str">
            <v>001.17.14500</v>
          </cell>
          <cell r="B1515" t="str">
            <v>Fornecimento e instalação de poste circular cônico para luminária externa em tubo de aço pintado com zarcão sem janela fixado em base de concreto diâm.da ext. 58mm tipo reto com altura e base de fixação de 10140mm / 1500mm</v>
          </cell>
          <cell r="C1515" t="str">
            <v>UN</v>
          </cell>
          <cell r="D1515">
            <v>441.87880000000001</v>
          </cell>
        </row>
        <row r="1516">
          <cell r="A1516" t="str">
            <v>001.17.14520</v>
          </cell>
          <cell r="B1516" t="str">
            <v>Fornecimento e instalação de poste circular cônico para luminária externa em tubo de aço pintado com zarcão sem janela fixado em base de concreto diâm.da ext. 58mm tipo curvo com altura e base de fixação de 6220mm / 1250mm</v>
          </cell>
          <cell r="C1516" t="str">
            <v>UN</v>
          </cell>
          <cell r="D1516">
            <v>261.99930000000001</v>
          </cell>
        </row>
        <row r="1517">
          <cell r="A1517" t="str">
            <v>001.17.14540</v>
          </cell>
          <cell r="B1517" t="str">
            <v>Fornecimento e instalação de poste circular cônico para luminária externa em tubo de aço pintado com zarcão sem janela fixado em base de concreto diâm.da ext. 58mm tipo curvo com altura e base de fixação de 7280mm / 1350mm</v>
          </cell>
          <cell r="C1517" t="str">
            <v>UN</v>
          </cell>
          <cell r="D1517">
            <v>305.80919999999998</v>
          </cell>
        </row>
        <row r="1518">
          <cell r="A1518" t="str">
            <v>001.17.14560</v>
          </cell>
          <cell r="B1518" t="str">
            <v>Fornecimento e instalação de poste circular cônico para luminária externa em tubo de aço pintado com zarcão sem janela fixado em base de concreto diâm.da ext. 58mm tipo curvo com altura e base de fixação de 9240mm / 1550mm</v>
          </cell>
          <cell r="C1518" t="str">
            <v>UN</v>
          </cell>
          <cell r="D1518">
            <v>392.49349999999998</v>
          </cell>
        </row>
        <row r="1519">
          <cell r="A1519" t="str">
            <v>001.17.14580</v>
          </cell>
          <cell r="B1519" t="str">
            <v>Fornecimento e instalação de poste circular cônico para luminária externa em tubo de aço pintado com zarcão sem janela fixado em base de concreto diâm.da ext. 58mm tipo curvo com altura e base de fixação de 10140mm / 1650mm</v>
          </cell>
          <cell r="C1519" t="str">
            <v>UN</v>
          </cell>
          <cell r="D1519">
            <v>439.78539999999998</v>
          </cell>
        </row>
        <row r="1520">
          <cell r="A1520" t="str">
            <v>001.17.14600</v>
          </cell>
          <cell r="B1520" t="str">
            <v>Fornecimento e instalação de poste circular cônico para luminária externa em tubo de aço pintado com zarcão sem janela fixado em base de concreto diâm.da ext. 58mm tipo duplo curvo com parte superior desmont  c/ altura e base de fixação de 6220mm / 1250</v>
          </cell>
          <cell r="C1520" t="str">
            <v>UN</v>
          </cell>
          <cell r="D1520">
            <v>312.59640000000002</v>
          </cell>
        </row>
        <row r="1521">
          <cell r="A1521" t="str">
            <v>001.17.14620</v>
          </cell>
          <cell r="B1521" t="str">
            <v>Fornecimento e instalação de poste circular cônico para luminária externa em tubo de aço pintado com zarcão sem janela fixado em base de concreto diâm.da ext. 58mm tipo duplo curvro com parte superior desmont c/ altura e base de fixação de 7280mm / 1350</v>
          </cell>
          <cell r="C1521" t="str">
            <v>UN</v>
          </cell>
          <cell r="D1521">
            <v>355.2</v>
          </cell>
        </row>
        <row r="1522">
          <cell r="A1522" t="str">
            <v>001.17.14640</v>
          </cell>
          <cell r="B1522" t="str">
            <v>Fornecimento e instalação de poste circular cônico para luminária externa em tubo de aço pintado com zarcão sem janela fixado em base de concreto diâm.da ext. 58mm tipo duplo curvo c/ parte superior desmont. c/ altura e base de fixação de 9240mm / 1550m</v>
          </cell>
          <cell r="C1522" t="str">
            <v>UN</v>
          </cell>
          <cell r="D1522">
            <v>443.10430000000002</v>
          </cell>
        </row>
        <row r="1523">
          <cell r="A1523" t="str">
            <v>001.17.14660</v>
          </cell>
          <cell r="B1523" t="str">
            <v>Fornecimento e instalação de poste circular cônico para luminária externa em tubo de aço pintado com zarcão sem janela fixado em base de concreto diâm.da ext. 58mm tipo duplo curvo c/ parte superior desmont c/ altura  e base de fixação de 10140mm / 1650</v>
          </cell>
          <cell r="C1523" t="str">
            <v>UN</v>
          </cell>
          <cell r="D1523">
            <v>487.37630000000001</v>
          </cell>
        </row>
        <row r="1524">
          <cell r="A1524" t="str">
            <v>001.17.14680</v>
          </cell>
          <cell r="B1524" t="str">
            <v>Forneciemnto e instalação de poste circular de concreto 7m/200kg</v>
          </cell>
          <cell r="C1524" t="str">
            <v>UN</v>
          </cell>
          <cell r="D1524">
            <v>190.94659999999999</v>
          </cell>
        </row>
        <row r="1525">
          <cell r="A1525" t="str">
            <v>001.17.14700</v>
          </cell>
          <cell r="B1525" t="str">
            <v>Fornecimento e instalação de poste circular de concreto 7m/400kg</v>
          </cell>
          <cell r="C1525" t="str">
            <v>UN</v>
          </cell>
          <cell r="D1525">
            <v>308.94659999999999</v>
          </cell>
        </row>
        <row r="1526">
          <cell r="A1526" t="str">
            <v>001.17.14720</v>
          </cell>
          <cell r="B1526" t="str">
            <v>Fornecimento e instalação de poste circular de concreto 9m/150kg</v>
          </cell>
          <cell r="C1526" t="str">
            <v>UN</v>
          </cell>
          <cell r="D1526">
            <v>206.1832</v>
          </cell>
        </row>
        <row r="1527">
          <cell r="A1527" t="str">
            <v>001.17.14740</v>
          </cell>
          <cell r="B1527" t="str">
            <v>Fornecimento e instalação de poste circular de concreto 9m/400kg</v>
          </cell>
          <cell r="C1527" t="str">
            <v>UN</v>
          </cell>
          <cell r="D1527">
            <v>367.1832</v>
          </cell>
        </row>
        <row r="1528">
          <cell r="A1528" t="str">
            <v>001.17.14760</v>
          </cell>
          <cell r="B1528" t="str">
            <v>Fornecimento e instalação de poste circular de concreto 10m/150kg</v>
          </cell>
          <cell r="C1528" t="str">
            <v>UN</v>
          </cell>
          <cell r="D1528">
            <v>481.41989999999998</v>
          </cell>
        </row>
        <row r="1529">
          <cell r="A1529" t="str">
            <v>001.17.14780</v>
          </cell>
          <cell r="B1529" t="str">
            <v>Fornecimento e instalação de poste circular de concreto 10m/400kg</v>
          </cell>
          <cell r="C1529" t="str">
            <v>UN</v>
          </cell>
          <cell r="D1529">
            <v>555.56989999999996</v>
          </cell>
        </row>
        <row r="1530">
          <cell r="A1530" t="str">
            <v>001.17.14800</v>
          </cell>
          <cell r="B1530" t="str">
            <v>Fornecimento e instalação de poste circular de concreto 10m/600kg</v>
          </cell>
          <cell r="C1530" t="str">
            <v>UN</v>
          </cell>
          <cell r="D1530">
            <v>434.41989999999998</v>
          </cell>
        </row>
        <row r="1531">
          <cell r="A1531" t="str">
            <v>001.17.14820</v>
          </cell>
          <cell r="B1531" t="str">
            <v>Fornecimento e instalação de poste circular de concreto 10m/800kg</v>
          </cell>
          <cell r="C1531" t="str">
            <v>UN</v>
          </cell>
          <cell r="D1531">
            <v>451.41989999999998</v>
          </cell>
        </row>
        <row r="1532">
          <cell r="A1532" t="str">
            <v>001.17.14840</v>
          </cell>
          <cell r="B1532" t="str">
            <v>Fornecimento e instalação de poste circular de concreto 11m/200kg</v>
          </cell>
          <cell r="C1532" t="str">
            <v>UN</v>
          </cell>
          <cell r="D1532">
            <v>591.65650000000005</v>
          </cell>
        </row>
        <row r="1533">
          <cell r="A1533" t="str">
            <v>001.17.14860</v>
          </cell>
          <cell r="B1533" t="str">
            <v>Fornecimento e instalação de poste circular de concreto 11m/300kg</v>
          </cell>
          <cell r="C1533" t="str">
            <v>UN</v>
          </cell>
          <cell r="D1533">
            <v>708.65650000000005</v>
          </cell>
        </row>
        <row r="1534">
          <cell r="A1534" t="str">
            <v>001.17.14880</v>
          </cell>
          <cell r="B1534" t="str">
            <v>Fornecimento e instalação de poste circular de concreto 11m/400kg</v>
          </cell>
          <cell r="C1534" t="str">
            <v>UN</v>
          </cell>
          <cell r="D1534">
            <v>693.25649999999996</v>
          </cell>
        </row>
        <row r="1535">
          <cell r="A1535" t="str">
            <v>001.17.14900</v>
          </cell>
          <cell r="B1535" t="str">
            <v>Fornecimento e instalação de poste circular de concreto 11m/600kg</v>
          </cell>
          <cell r="C1535" t="str">
            <v>UN</v>
          </cell>
          <cell r="D1535">
            <v>971.8931</v>
          </cell>
        </row>
        <row r="1536">
          <cell r="A1536" t="str">
            <v>001.17.14920</v>
          </cell>
          <cell r="B1536" t="str">
            <v>Fornecimento e instalação de poste circular de concreto 11m/800kg</v>
          </cell>
          <cell r="C1536" t="str">
            <v>UN</v>
          </cell>
          <cell r="D1536">
            <v>1208.4530999999999</v>
          </cell>
        </row>
        <row r="1537">
          <cell r="A1537" t="str">
            <v>001.17.14940</v>
          </cell>
          <cell r="B1537" t="str">
            <v>Fornecimento e instalação de poste circular de concreto 11m/1000kg</v>
          </cell>
          <cell r="C1537" t="str">
            <v>UN</v>
          </cell>
          <cell r="D1537">
            <v>806.8931</v>
          </cell>
        </row>
        <row r="1538">
          <cell r="A1538" t="str">
            <v>001.17.14960</v>
          </cell>
          <cell r="B1538" t="str">
            <v>Fornecimento e instalação de poste circular de concreto 13 m / 200 kg</v>
          </cell>
          <cell r="C1538" t="str">
            <v>UN</v>
          </cell>
          <cell r="D1538">
            <v>525.32169999999996</v>
          </cell>
        </row>
        <row r="1539">
          <cell r="A1539" t="str">
            <v>001.17.14980</v>
          </cell>
          <cell r="B1539" t="str">
            <v>Fornecimento e instalação de poste circular de concreto 15 m / 200 kg</v>
          </cell>
          <cell r="C1539" t="str">
            <v>UN</v>
          </cell>
          <cell r="D1539">
            <v>699.76639999999998</v>
          </cell>
        </row>
        <row r="1540">
          <cell r="A1540" t="str">
            <v>001.17.15000</v>
          </cell>
          <cell r="B1540" t="str">
            <v>Fornecimento e instalação de poste de concreto duplo t 9 m / 150 kg</v>
          </cell>
          <cell r="C1540" t="str">
            <v>UN</v>
          </cell>
          <cell r="D1540">
            <v>233.10319999999999</v>
          </cell>
        </row>
        <row r="1541">
          <cell r="A1541" t="str">
            <v>001.17.15020</v>
          </cell>
          <cell r="B1541" t="str">
            <v>Fornecimento e instalação de poste de concreto duplo t 10 m / 150 kg</v>
          </cell>
          <cell r="C1541" t="str">
            <v>UN</v>
          </cell>
          <cell r="D1541">
            <v>271.36989999999997</v>
          </cell>
        </row>
        <row r="1542">
          <cell r="A1542" t="str">
            <v>001.17.15040</v>
          </cell>
          <cell r="B1542" t="str">
            <v>Fornecimento e instalação de poste de concreto duplo t 10 m / 300 kg</v>
          </cell>
          <cell r="C1542" t="str">
            <v>UN</v>
          </cell>
          <cell r="D1542">
            <v>382.67989999999998</v>
          </cell>
        </row>
        <row r="1543">
          <cell r="A1543" t="str">
            <v>001.17.15060</v>
          </cell>
          <cell r="B1543" t="str">
            <v>Fornecimento e instalação de poste de concreto duplo t 10 m / 400 kg</v>
          </cell>
          <cell r="C1543" t="str">
            <v>UN</v>
          </cell>
          <cell r="D1543">
            <v>485.41989999999998</v>
          </cell>
        </row>
        <row r="1544">
          <cell r="A1544" t="str">
            <v>001.17.15080</v>
          </cell>
          <cell r="B1544" t="str">
            <v>Fornecimento e instalação de poste de concreto duplo t 10 m / 800 kg</v>
          </cell>
          <cell r="C1544" t="str">
            <v>UN</v>
          </cell>
          <cell r="D1544">
            <v>624.41989999999998</v>
          </cell>
        </row>
        <row r="1545">
          <cell r="A1545" t="str">
            <v>001.17.15100</v>
          </cell>
          <cell r="B1545" t="str">
            <v>Fornecimento e instalação de poste de concreto duplo t 11 m / 300 kg</v>
          </cell>
          <cell r="C1545" t="str">
            <v>UN</v>
          </cell>
          <cell r="D1545">
            <v>523.85649999999998</v>
          </cell>
        </row>
        <row r="1546">
          <cell r="A1546" t="str">
            <v>001.17.15120</v>
          </cell>
          <cell r="B1546" t="str">
            <v>Fornecimento e instalação de poste de concreto duplo t 11 m / 600 kg</v>
          </cell>
          <cell r="C1546" t="str">
            <v>UN</v>
          </cell>
          <cell r="D1546">
            <v>677.75649999999996</v>
          </cell>
        </row>
        <row r="1547">
          <cell r="A1547" t="str">
            <v>001.17.15140</v>
          </cell>
          <cell r="B1547" t="str">
            <v>Fornecimento e instalação de poste de concreto duplo t 11 m / 800 kg</v>
          </cell>
          <cell r="C1547" t="str">
            <v>UN</v>
          </cell>
          <cell r="D1547">
            <v>836.65650000000005</v>
          </cell>
        </row>
        <row r="1548">
          <cell r="A1548" t="str">
            <v>001.17.15160</v>
          </cell>
          <cell r="B1548" t="str">
            <v>Fornecimento e instalação de poste de concreto duplo t 10 m / 600 kg</v>
          </cell>
          <cell r="C1548" t="str">
            <v>UN</v>
          </cell>
          <cell r="D1548">
            <v>527.65650000000005</v>
          </cell>
        </row>
        <row r="1549">
          <cell r="A1549" t="str">
            <v>001.17.15180</v>
          </cell>
          <cell r="B1549" t="str">
            <v>Para-raio cristal valve c/ centelhador e disparador classe 15 0kv</v>
          </cell>
          <cell r="C1549" t="str">
            <v>UN</v>
          </cell>
          <cell r="D1549">
            <v>121.3366</v>
          </cell>
        </row>
        <row r="1550">
          <cell r="A1550" t="str">
            <v>001.17.15200</v>
          </cell>
          <cell r="B1550" t="str">
            <v>Pára-raios cristal c/ centelhador e disparador classe 13,8 kv</v>
          </cell>
          <cell r="C1550" t="str">
            <v>UN</v>
          </cell>
          <cell r="D1550">
            <v>90.236599999999996</v>
          </cell>
        </row>
        <row r="1551">
          <cell r="A1551" t="str">
            <v>001.17.15220</v>
          </cell>
          <cell r="B1551" t="str">
            <v>Fornecimento e aplicação de pasta penetrox</v>
          </cell>
          <cell r="C1551" t="str">
            <v>KG</v>
          </cell>
          <cell r="D1551">
            <v>4</v>
          </cell>
        </row>
        <row r="1552">
          <cell r="A1552" t="str">
            <v>001.17.15240</v>
          </cell>
          <cell r="B1552" t="str">
            <v>Revisão em ponto de energia c/ reaperto e substituição de fita isolante</v>
          </cell>
          <cell r="C1552" t="str">
            <v>PT</v>
          </cell>
          <cell r="D1552">
            <v>4.4172000000000002</v>
          </cell>
        </row>
        <row r="1553">
          <cell r="A1553" t="str">
            <v>001.17.15260</v>
          </cell>
          <cell r="B1553" t="str">
            <v>Manutenção de aterramento de micro computadores</v>
          </cell>
          <cell r="C1553" t="str">
            <v>CJ</v>
          </cell>
          <cell r="D1553">
            <v>45.086399999999998</v>
          </cell>
        </row>
        <row r="1554">
          <cell r="A1554" t="str">
            <v>001.17.15280</v>
          </cell>
          <cell r="B1554" t="str">
            <v>Fornecimento e substituição de espelho (ou placa) p/ tomada e/ou interruptor 4""""x2""""</v>
          </cell>
          <cell r="C1554" t="str">
            <v>UN</v>
          </cell>
          <cell r="D1554">
            <v>1.575</v>
          </cell>
        </row>
        <row r="1555">
          <cell r="A1555" t="str">
            <v>001.17.15300</v>
          </cell>
          <cell r="B1555" t="str">
            <v>Fornecimento e substituição de espelho (ou placa) p/ tomada e/ou interruptor 4""""x4""""</v>
          </cell>
          <cell r="C1555" t="str">
            <v>UN</v>
          </cell>
          <cell r="D1555">
            <v>2.9049999999999998</v>
          </cell>
        </row>
        <row r="1556">
          <cell r="A1556" t="str">
            <v>001.17.15320</v>
          </cell>
          <cell r="B1556" t="str">
            <v>Fornecimento e substituição de tomada simples universal com espelho</v>
          </cell>
          <cell r="C1556" t="str">
            <v>UN</v>
          </cell>
          <cell r="D1556">
            <v>6.0086000000000004</v>
          </cell>
        </row>
        <row r="1557">
          <cell r="A1557" t="str">
            <v>001.17.15340</v>
          </cell>
          <cell r="B1557" t="str">
            <v>Fornecimento e substituição de interruptor c/ uma tecla simples c/ espelho</v>
          </cell>
          <cell r="C1557" t="str">
            <v>UN</v>
          </cell>
          <cell r="D1557">
            <v>6.4085999999999999</v>
          </cell>
        </row>
        <row r="1558">
          <cell r="A1558" t="str">
            <v>001.17.15360</v>
          </cell>
          <cell r="B1558" t="str">
            <v>Fornecimento e substituição de interruptor c/ duas teclas simples c/ espelho</v>
          </cell>
          <cell r="C1558" t="str">
            <v>UN</v>
          </cell>
          <cell r="D1558">
            <v>7.8613</v>
          </cell>
        </row>
        <row r="1559">
          <cell r="A1559" t="str">
            <v>001.17.15380</v>
          </cell>
          <cell r="B1559" t="str">
            <v>Forencimento e substituição de interruptor c/ tres teclas simples c/ espelho</v>
          </cell>
          <cell r="C1559" t="str">
            <v>UN</v>
          </cell>
          <cell r="D1559">
            <v>13.935700000000001</v>
          </cell>
        </row>
        <row r="1560">
          <cell r="A1560" t="str">
            <v>001.17.15400</v>
          </cell>
          <cell r="B1560" t="str">
            <v>Fornecimento e substituição de interruptor c/ uma tecla paralela e espelho</v>
          </cell>
          <cell r="C1560" t="str">
            <v>UN</v>
          </cell>
          <cell r="D1560">
            <v>13.676600000000001</v>
          </cell>
        </row>
        <row r="1561">
          <cell r="A1561" t="str">
            <v>001.17.15420</v>
          </cell>
          <cell r="B1561" t="str">
            <v>Fornecimento e substituição de reator simples a.f.p./p.r. - 1x20 w</v>
          </cell>
          <cell r="C1561" t="str">
            <v>UN</v>
          </cell>
          <cell r="D1561">
            <v>19.089300000000001</v>
          </cell>
        </row>
        <row r="1562">
          <cell r="A1562" t="str">
            <v>001.17.15440</v>
          </cell>
          <cell r="B1562" t="str">
            <v>Fornecimento e substituição de reator simples a.f.p./p.r. - 1x40 w</v>
          </cell>
          <cell r="C1562" t="str">
            <v>UN</v>
          </cell>
          <cell r="D1562">
            <v>42.519300000000001</v>
          </cell>
        </row>
        <row r="1563">
          <cell r="A1563" t="str">
            <v>001.17.15460</v>
          </cell>
          <cell r="B1563" t="str">
            <v>Fornecimento e substituição de reator duplo a.f.p./p.r. - 2x20 w</v>
          </cell>
          <cell r="C1563" t="str">
            <v>UN</v>
          </cell>
          <cell r="D1563">
            <v>27.742999999999999</v>
          </cell>
        </row>
        <row r="1564">
          <cell r="A1564" t="str">
            <v>001.17.15480</v>
          </cell>
          <cell r="B1564" t="str">
            <v>Fornecimento e substituição de reator duplo a.f.p./p.r. - 2x40 w</v>
          </cell>
          <cell r="C1564" t="str">
            <v>UN</v>
          </cell>
          <cell r="D1564">
            <v>40.893000000000001</v>
          </cell>
        </row>
        <row r="1565">
          <cell r="A1565" t="str">
            <v>001.17.15500</v>
          </cell>
          <cell r="B1565" t="str">
            <v>Fornecimento e substituição de lâmpada incandescente de 60 w</v>
          </cell>
          <cell r="C1565" t="str">
            <v>UN</v>
          </cell>
          <cell r="D1565">
            <v>2.0036999999999998</v>
          </cell>
        </row>
        <row r="1566">
          <cell r="A1566" t="str">
            <v>001.17.15520</v>
          </cell>
          <cell r="B1566" t="str">
            <v>Fornecimento e substituição de lâmpada incandescente de 100 w</v>
          </cell>
          <cell r="C1566" t="str">
            <v>UN</v>
          </cell>
          <cell r="D1566">
            <v>2.3237000000000001</v>
          </cell>
        </row>
        <row r="1567">
          <cell r="A1567" t="str">
            <v>001.17.15540</v>
          </cell>
          <cell r="B1567" t="str">
            <v>Fornecimento e substituição de lâmpada fluorescente de 20 w</v>
          </cell>
          <cell r="C1567" t="str">
            <v>UN</v>
          </cell>
          <cell r="D1567">
            <v>4.4036999999999997</v>
          </cell>
        </row>
        <row r="1568">
          <cell r="A1568" t="str">
            <v>001.17.15560</v>
          </cell>
          <cell r="B1568" t="str">
            <v>Fornecimento e substituição de lâmpada fluorescente de 40 w</v>
          </cell>
          <cell r="C1568" t="str">
            <v>UN</v>
          </cell>
          <cell r="D1568">
            <v>4.4036999999999997</v>
          </cell>
        </row>
        <row r="1569">
          <cell r="A1569" t="str">
            <v>001.17.15580</v>
          </cell>
          <cell r="B1569" t="str">
            <v>Fornecimento e substituição de disjuntor monopolar de 15 a</v>
          </cell>
          <cell r="C1569" t="str">
            <v>UN</v>
          </cell>
          <cell r="D1569">
            <v>8.6944999999999997</v>
          </cell>
        </row>
        <row r="1570">
          <cell r="A1570" t="str">
            <v>001.17.15600</v>
          </cell>
          <cell r="B1570" t="str">
            <v>Fornecimento e substituição de disjuntor monopolar de 20 a</v>
          </cell>
          <cell r="C1570" t="str">
            <v>UN</v>
          </cell>
          <cell r="D1570">
            <v>8.6944999999999997</v>
          </cell>
        </row>
        <row r="1571">
          <cell r="A1571" t="str">
            <v>001.17.15620</v>
          </cell>
          <cell r="B1571" t="str">
            <v>Fornecimento e substituição de disjuntor monopolar de 30 a</v>
          </cell>
          <cell r="C1571" t="str">
            <v>UN</v>
          </cell>
          <cell r="D1571">
            <v>8.6944999999999997</v>
          </cell>
        </row>
        <row r="1572">
          <cell r="A1572" t="str">
            <v>001.17.15640</v>
          </cell>
          <cell r="B1572" t="str">
            <v>Fornecimento e substituição de disjuntor monopolar de 40 a</v>
          </cell>
          <cell r="C1572" t="str">
            <v>UN</v>
          </cell>
          <cell r="D1572">
            <v>10.5945</v>
          </cell>
        </row>
        <row r="1573">
          <cell r="A1573" t="str">
            <v>001.17.15660</v>
          </cell>
          <cell r="B1573" t="str">
            <v>Fornecimento e substituição de disjuntor monopolar de 50 a</v>
          </cell>
          <cell r="C1573" t="str">
            <v>UN</v>
          </cell>
          <cell r="D1573">
            <v>10.5945</v>
          </cell>
        </row>
        <row r="1574">
          <cell r="A1574" t="str">
            <v>001.17.15680</v>
          </cell>
          <cell r="B1574" t="str">
            <v>Fornecimento e substituição de disjuntor bipolar de 15 a</v>
          </cell>
          <cell r="C1574" t="str">
            <v>UN</v>
          </cell>
          <cell r="D1574">
            <v>34.939300000000003</v>
          </cell>
        </row>
        <row r="1575">
          <cell r="A1575" t="str">
            <v>001.17.15700</v>
          </cell>
          <cell r="B1575" t="str">
            <v>Fornecimento e substituição de disjuntor bipolar de 20 a</v>
          </cell>
          <cell r="C1575" t="str">
            <v>UN</v>
          </cell>
          <cell r="D1575">
            <v>34.939300000000003</v>
          </cell>
        </row>
        <row r="1576">
          <cell r="A1576" t="str">
            <v>001.17.15720</v>
          </cell>
          <cell r="B1576" t="str">
            <v>Fornecimento e substituição de disjuntor bipolar de 30 a</v>
          </cell>
          <cell r="C1576" t="str">
            <v>UN</v>
          </cell>
          <cell r="D1576">
            <v>34.939300000000003</v>
          </cell>
        </row>
        <row r="1577">
          <cell r="A1577" t="str">
            <v>001.17.15740</v>
          </cell>
          <cell r="B1577" t="str">
            <v>Fornecimento e substituição de disjuntor bipolar de 40 a</v>
          </cell>
          <cell r="C1577" t="str">
            <v>UN</v>
          </cell>
          <cell r="D1577">
            <v>34.939300000000003</v>
          </cell>
        </row>
        <row r="1578">
          <cell r="A1578" t="str">
            <v>001.17.15760</v>
          </cell>
          <cell r="B1578" t="str">
            <v>Fornecimento e substituição de disjuntor bipolar de 50 a</v>
          </cell>
          <cell r="C1578" t="str">
            <v>UN</v>
          </cell>
          <cell r="D1578">
            <v>34.939300000000003</v>
          </cell>
        </row>
        <row r="1579">
          <cell r="A1579" t="str">
            <v>001.17.15780</v>
          </cell>
          <cell r="B1579" t="str">
            <v>Fornecimento e substituição de disjuntor tripolar de 15 a</v>
          </cell>
          <cell r="C1579" t="str">
            <v>UN</v>
          </cell>
          <cell r="D1579">
            <v>36.660299999999999</v>
          </cell>
        </row>
        <row r="1580">
          <cell r="A1580" t="str">
            <v>001.17.15800</v>
          </cell>
          <cell r="B1580" t="str">
            <v>Fornecimento e substituição de disjuntor tripolar de 20 a</v>
          </cell>
          <cell r="C1580" t="str">
            <v>UN</v>
          </cell>
          <cell r="D1580">
            <v>36.660299999999999</v>
          </cell>
        </row>
        <row r="1581">
          <cell r="A1581" t="str">
            <v>001.17.15820</v>
          </cell>
          <cell r="B1581" t="str">
            <v>Fornecimento e substituição de disjuntor tripolar de 30 a</v>
          </cell>
          <cell r="C1581" t="str">
            <v>UN</v>
          </cell>
          <cell r="D1581">
            <v>35.636600000000001</v>
          </cell>
        </row>
        <row r="1582">
          <cell r="A1582" t="str">
            <v>001.17.15840</v>
          </cell>
          <cell r="B1582" t="str">
            <v>Fornecimento e substituição de disjuntor tripolar de 40 a</v>
          </cell>
          <cell r="C1582" t="str">
            <v>UN</v>
          </cell>
          <cell r="D1582">
            <v>36.660299999999999</v>
          </cell>
        </row>
        <row r="1583">
          <cell r="A1583" t="str">
            <v>001.17.15860</v>
          </cell>
          <cell r="B1583" t="str">
            <v>Fornecimento e substituição de disjuntor tripolar de 50 a</v>
          </cell>
          <cell r="C1583" t="str">
            <v>UN</v>
          </cell>
          <cell r="D1583">
            <v>36.660299999999999</v>
          </cell>
        </row>
        <row r="1584">
          <cell r="A1584" t="str">
            <v>001.17.15880</v>
          </cell>
          <cell r="B1584" t="str">
            <v>Fornecimento e substituição de disjuntor tripolar de 70 a</v>
          </cell>
          <cell r="C1584" t="str">
            <v>UN</v>
          </cell>
          <cell r="D1584">
            <v>44.760300000000001</v>
          </cell>
        </row>
        <row r="1585">
          <cell r="A1585" t="str">
            <v>001.17.15900</v>
          </cell>
          <cell r="B1585" t="str">
            <v>Fornecimento e substituição de disjuntor tripolar de 90 a</v>
          </cell>
          <cell r="C1585" t="str">
            <v>UN</v>
          </cell>
          <cell r="D1585">
            <v>44.760300000000001</v>
          </cell>
        </row>
        <row r="1586">
          <cell r="A1586" t="str">
            <v>001.17.15920</v>
          </cell>
          <cell r="B1586" t="str">
            <v>Fornecimento e substituição de disjuntor tripolar de 100 a</v>
          </cell>
          <cell r="C1586" t="str">
            <v>UN</v>
          </cell>
          <cell r="D1586">
            <v>44.760300000000001</v>
          </cell>
        </row>
        <row r="1587">
          <cell r="A1587" t="str">
            <v>001.18</v>
          </cell>
          <cell r="B1587" t="str">
            <v>INSTALAÇÕES HIDRO-SANITÁRIAS E INCÊNDIO</v>
          </cell>
          <cell r="D1587">
            <v>93490.968800000002</v>
          </cell>
        </row>
        <row r="1588">
          <cell r="A1588" t="str">
            <v>001.18.00020</v>
          </cell>
          <cell r="B1588" t="str">
            <v>Abertura e enchimento de rasgos na alvenaria para passagem de canalização diâmetro 1/2 à 1 pol</v>
          </cell>
          <cell r="C1588" t="str">
            <v>ML</v>
          </cell>
          <cell r="D1588">
            <v>2.9782999999999999</v>
          </cell>
        </row>
        <row r="1589">
          <cell r="A1589" t="str">
            <v>001.18.00040</v>
          </cell>
          <cell r="B1589" t="str">
            <v>Abertura e enchimento de rasgos na alvenaria para passagem de canalização diâmetro 1 1/4 à 2 pol</v>
          </cell>
          <cell r="C1589" t="str">
            <v>ML</v>
          </cell>
          <cell r="D1589">
            <v>4.4509999999999996</v>
          </cell>
        </row>
        <row r="1590">
          <cell r="A1590" t="str">
            <v>001.18.00060</v>
          </cell>
          <cell r="B1590" t="str">
            <v>Abertura e enchimento de rasgos na alvenaria para passagem de canalização diâmetro 2.5 à 4 pol</v>
          </cell>
          <cell r="C1590" t="str">
            <v>ML</v>
          </cell>
          <cell r="D1590">
            <v>6.6715999999999998</v>
          </cell>
        </row>
        <row r="1591">
          <cell r="A1591" t="str">
            <v>001.18.00080</v>
          </cell>
          <cell r="B1591" t="str">
            <v>Abertura e enchimento de rasgos no concreto para passagem de canalização diâmetro de 1/2 à 1 pol</v>
          </cell>
          <cell r="C1591" t="str">
            <v>ML</v>
          </cell>
          <cell r="D1591">
            <v>5.7521000000000004</v>
          </cell>
        </row>
        <row r="1592">
          <cell r="A1592" t="str">
            <v>001.18.00100</v>
          </cell>
          <cell r="B1592" t="str">
            <v>Abertura e enchimento de rasgos no concreto para passagem de canalização diâmetro 1 1/4 à 2 pol</v>
          </cell>
          <cell r="C1592" t="str">
            <v>ML</v>
          </cell>
          <cell r="D1592">
            <v>8.6152999999999995</v>
          </cell>
        </row>
        <row r="1593">
          <cell r="A1593" t="str">
            <v>001.18.00120</v>
          </cell>
          <cell r="B1593" t="str">
            <v>Abertura e enchimento de rasgos no concreto para passagem de canalização diâmetro 2 1/2 à 4 pol</v>
          </cell>
          <cell r="C1593" t="str">
            <v>ML</v>
          </cell>
          <cell r="D1593">
            <v>13.463800000000001</v>
          </cell>
        </row>
        <row r="1594">
          <cell r="A1594" t="str">
            <v>001.18.00140</v>
          </cell>
          <cell r="B1594" t="str">
            <v>Fornecimento e instalação de entrada padrão de água através de cavalete completo em tubo de fºgº, padrão sanemat - 3/4""""""""</v>
          </cell>
          <cell r="C1594" t="str">
            <v>UN</v>
          </cell>
          <cell r="D1594">
            <v>34.5366</v>
          </cell>
        </row>
        <row r="1595">
          <cell r="A1595" t="str">
            <v>001.18.00160</v>
          </cell>
          <cell r="B1595" t="str">
            <v>Execução de caixa p/abrigar torneira ou registro conf.detalhe n.20 do dop</v>
          </cell>
          <cell r="C1595" t="str">
            <v>CJ</v>
          </cell>
          <cell r="D1595">
            <v>113.4735</v>
          </cell>
        </row>
        <row r="1596">
          <cell r="A1596" t="str">
            <v>001.18.00180</v>
          </cell>
          <cell r="B1596" t="str">
            <v>Fornecimento e colocação de caixa de água de pvc, incl tampa de 1000 litros</v>
          </cell>
          <cell r="C1596" t="str">
            <v>UN</v>
          </cell>
          <cell r="D1596">
            <v>238.58330000000001</v>
          </cell>
        </row>
        <row r="1597">
          <cell r="A1597" t="str">
            <v>001.18.00200</v>
          </cell>
          <cell r="B1597" t="str">
            <v>Fornecimento e colocação de caixa de água de pvc, incl tampa de 500 litros</v>
          </cell>
          <cell r="C1597" t="str">
            <v>UN</v>
          </cell>
          <cell r="D1597">
            <v>141.8151</v>
          </cell>
        </row>
        <row r="1598">
          <cell r="A1598" t="str">
            <v>001.18.00220</v>
          </cell>
          <cell r="B1598" t="str">
            <v>Fornecimento e colocação de caixa de água de pvc, incl tampa de 310 litros</v>
          </cell>
          <cell r="C1598" t="str">
            <v>UN</v>
          </cell>
          <cell r="D1598">
            <v>138.744</v>
          </cell>
        </row>
        <row r="1599">
          <cell r="A1599" t="str">
            <v>001.18.00240</v>
          </cell>
          <cell r="B1599" t="str">
            <v>Fornecimento e colocação de caixa de água de pvc, incl tampa de 100 litros</v>
          </cell>
          <cell r="C1599" t="str">
            <v>UN</v>
          </cell>
          <cell r="D1599">
            <v>136.69659999999999</v>
          </cell>
        </row>
        <row r="1600">
          <cell r="A1600" t="str">
            <v>001.18.00260</v>
          </cell>
          <cell r="B1600" t="str">
            <v>Fornecimento e  instalação de caixa de água metálica tipo taça com altura total de 6.00 m inclusive pintura (interna e externa)  base de fixação e instalação, de 5.000 litros</v>
          </cell>
          <cell r="C1600" t="str">
            <v>UN</v>
          </cell>
          <cell r="D1600">
            <v>9800</v>
          </cell>
        </row>
        <row r="1601">
          <cell r="A1601" t="str">
            <v>001.18.00280</v>
          </cell>
          <cell r="B1601" t="str">
            <v>Fornecimento e instalação de bóia interna tipo (são paulo) p/ caixa de água  amarelo bruto n.1350 marca deca 2 pol</v>
          </cell>
          <cell r="C1601" t="str">
            <v>UN</v>
          </cell>
          <cell r="D1601">
            <v>62.978200000000001</v>
          </cell>
        </row>
        <row r="1602">
          <cell r="A1602" t="str">
            <v>001.18.00300</v>
          </cell>
          <cell r="B1602" t="str">
            <v>Fornecimento e instalação de bóia interna tipo (são paulo) p/ caixa de água  amarelo bruto n.1350 marca deca 1 1/2 pol</v>
          </cell>
          <cell r="C1602" t="str">
            <v>UN</v>
          </cell>
          <cell r="D1602">
            <v>52.971600000000002</v>
          </cell>
        </row>
        <row r="1603">
          <cell r="A1603" t="str">
            <v>001.18.00320</v>
          </cell>
          <cell r="B1603" t="str">
            <v>Fornecimento e instalação de bóia interna tipo (são paulo) p/ caixa de água  amarelo bruto n.1350 marca deca 1 1/4 pol</v>
          </cell>
          <cell r="C1603" t="str">
            <v>UN</v>
          </cell>
          <cell r="D1603">
            <v>42.104500000000002</v>
          </cell>
        </row>
        <row r="1604">
          <cell r="A1604" t="str">
            <v>001.18.00340</v>
          </cell>
          <cell r="B1604" t="str">
            <v>Fornecimento e instalação de bóia interna tipo (são paulo) p/ caixa de água  amarelo bruto n.1350 marca deca 1 pol</v>
          </cell>
          <cell r="C1604" t="str">
            <v>UN</v>
          </cell>
          <cell r="D1604">
            <v>30.848400000000002</v>
          </cell>
        </row>
        <row r="1605">
          <cell r="A1605" t="str">
            <v>001.18.00360</v>
          </cell>
          <cell r="B1605" t="str">
            <v>Fornecimento e instalação de bóia interna tipo (são paulo) p/ caixa de água  amarelo bruto n.1350 marca deca 3/4 pol</v>
          </cell>
          <cell r="C1605" t="str">
            <v>UN</v>
          </cell>
          <cell r="D1605">
            <v>24.903700000000001</v>
          </cell>
        </row>
        <row r="1606">
          <cell r="A1606" t="str">
            <v>001.18.00380</v>
          </cell>
          <cell r="B1606" t="str">
            <v>Fornecimento e instalação de bóia interna tipo (são paulo) p/ caixa de água  amarelo bruto n.1350 marca deca 1/2 pol</v>
          </cell>
          <cell r="C1606" t="str">
            <v>UN</v>
          </cell>
          <cell r="D1606">
            <v>22.883700000000001</v>
          </cell>
        </row>
        <row r="1607">
          <cell r="A1607" t="str">
            <v>001.18.00400</v>
          </cell>
          <cell r="B1607" t="str">
            <v>Fornecimento e instalação de torneira bóia p/ caixa de água em pvc marca cipla 1 pol</v>
          </cell>
          <cell r="C1607" t="str">
            <v>UN</v>
          </cell>
          <cell r="D1607">
            <v>11.4284</v>
          </cell>
        </row>
        <row r="1608">
          <cell r="A1608" t="str">
            <v>001.18.00420</v>
          </cell>
          <cell r="B1608" t="str">
            <v>Fornecimento e instalação de torneira bóia p/ caixa de água em pvc marca cipla 3/4 pol</v>
          </cell>
          <cell r="C1608" t="str">
            <v>UN</v>
          </cell>
          <cell r="D1608">
            <v>10.733700000000001</v>
          </cell>
        </row>
        <row r="1609">
          <cell r="A1609" t="str">
            <v>001.18.00440</v>
          </cell>
          <cell r="B1609" t="str">
            <v>Fornecimento e instalação de torneira bóia p/ caixa de água em pvc marca cipla 1/2 pol</v>
          </cell>
          <cell r="C1609" t="str">
            <v>UN</v>
          </cell>
          <cell r="D1609">
            <v>10.733700000000001</v>
          </cell>
        </row>
        <row r="1610">
          <cell r="A1610" t="str">
            <v>001.18.00460</v>
          </cell>
          <cell r="B1610" t="str">
            <v>Tubo de pvc rígido soldável marrom em barra de 6 m diâmetro 110mm (4) pol</v>
          </cell>
          <cell r="C1610" t="str">
            <v>M</v>
          </cell>
          <cell r="D1610">
            <v>31.852799999999998</v>
          </cell>
        </row>
        <row r="1611">
          <cell r="A1611" t="str">
            <v>001.18.00480</v>
          </cell>
          <cell r="B1611" t="str">
            <v>Tubo de pvc rígido soldável marrom em barra de 6 m diâmetro 85mm (3) pol</v>
          </cell>
          <cell r="C1611" t="str">
            <v>M</v>
          </cell>
          <cell r="D1611">
            <v>27.000699999999998</v>
          </cell>
        </row>
        <row r="1612">
          <cell r="A1612" t="str">
            <v>001.18.00500</v>
          </cell>
          <cell r="B1612" t="str">
            <v>Tubo de pvc rígido soldável marrom em barra de 6 m diâmetro 75mm (2.5) pol</v>
          </cell>
          <cell r="C1612" t="str">
            <v>M</v>
          </cell>
          <cell r="D1612">
            <v>15.045500000000001</v>
          </cell>
        </row>
        <row r="1613">
          <cell r="A1613" t="str">
            <v>001.18.00520</v>
          </cell>
          <cell r="B1613" t="str">
            <v>Tubo de pvc rígido soldável marrom em barra de 6 m diâmetro 60mm (2) pl</v>
          </cell>
          <cell r="C1613" t="str">
            <v>M</v>
          </cell>
          <cell r="D1613">
            <v>10.137499999999999</v>
          </cell>
        </row>
        <row r="1614">
          <cell r="A1614" t="str">
            <v>001.18.00540</v>
          </cell>
          <cell r="B1614" t="str">
            <v>Tubo de pvc rígido soldável marrom em barra de 6 m diâmetro 50mm (1.5) pol</v>
          </cell>
          <cell r="C1614" t="str">
            <v>M</v>
          </cell>
          <cell r="D1614">
            <v>6.3810000000000002</v>
          </cell>
        </row>
        <row r="1615">
          <cell r="A1615" t="str">
            <v>001.18.00560</v>
          </cell>
          <cell r="B1615" t="str">
            <v>Tubo de pvc rígido soldável marrom em barra de 6 m diâmetro 40mm (1.1/4) pol</v>
          </cell>
          <cell r="C1615" t="str">
            <v>M</v>
          </cell>
          <cell r="D1615">
            <v>7.0473999999999997</v>
          </cell>
        </row>
        <row r="1616">
          <cell r="A1616" t="str">
            <v>001.18.00580</v>
          </cell>
          <cell r="B1616" t="str">
            <v>Tubo de pvc rígido soldável marrom em barra de 6 m diâmetro 32mm (1) pol</v>
          </cell>
          <cell r="C1616" t="str">
            <v>M</v>
          </cell>
          <cell r="D1616">
            <v>5.3955000000000002</v>
          </cell>
        </row>
        <row r="1617">
          <cell r="A1617" t="str">
            <v>001.18.00600</v>
          </cell>
          <cell r="B1617" t="str">
            <v>Tubo de pvc rígido sodável marrom em barra de 6 m diâmetro 25mm (3/4) pol</v>
          </cell>
          <cell r="C1617" t="str">
            <v>M</v>
          </cell>
          <cell r="D1617">
            <v>2.2833000000000001</v>
          </cell>
        </row>
        <row r="1618">
          <cell r="A1618" t="str">
            <v>001.18.00620</v>
          </cell>
          <cell r="B1618" t="str">
            <v>Tubo de pvc rígido soldável marrom em barra de 6 m diâmetro 20mm (1/2) pol</v>
          </cell>
          <cell r="C1618" t="str">
            <v>M</v>
          </cell>
          <cell r="D1618">
            <v>2.0569000000000002</v>
          </cell>
        </row>
        <row r="1619">
          <cell r="A1619" t="str">
            <v>001.18.00640</v>
          </cell>
          <cell r="B1619" t="str">
            <v>Curva de 90º de pvc rígido para tubo soldável 110mm ( 4 pol )</v>
          </cell>
          <cell r="C1619" t="str">
            <v>UN</v>
          </cell>
          <cell r="D1619">
            <v>32.911099999999998</v>
          </cell>
        </row>
        <row r="1620">
          <cell r="A1620" t="str">
            <v>001.18.00660</v>
          </cell>
          <cell r="B1620" t="str">
            <v>Curva de 90º de pvc rígido para tubo soldável 85mm ( 3 pol )</v>
          </cell>
          <cell r="C1620" t="str">
            <v>UN</v>
          </cell>
          <cell r="D1620">
            <v>16.596800000000002</v>
          </cell>
        </row>
        <row r="1621">
          <cell r="A1621" t="str">
            <v>001.18.00680</v>
          </cell>
          <cell r="B1621" t="str">
            <v>Curva de 90º de pvc rígido para tubo soldável 75mm (21/2 pol)</v>
          </cell>
          <cell r="C1621" t="str">
            <v>UN</v>
          </cell>
          <cell r="D1621">
            <v>17.026800000000001</v>
          </cell>
        </row>
        <row r="1622">
          <cell r="A1622" t="str">
            <v>001.18.00700</v>
          </cell>
          <cell r="B1622" t="str">
            <v>Curva de 90º de pvc rígido para tubo soldável 60mm (2 pol)</v>
          </cell>
          <cell r="C1622" t="str">
            <v>UN</v>
          </cell>
          <cell r="D1622">
            <v>14.2727</v>
          </cell>
        </row>
        <row r="1623">
          <cell r="A1623" t="str">
            <v>001.18.00720</v>
          </cell>
          <cell r="B1623" t="str">
            <v>Curva de 90º de pvc rígido para tubo soldável 50mm (1 1/2 pol)</v>
          </cell>
          <cell r="C1623" t="str">
            <v>UN</v>
          </cell>
          <cell r="D1623">
            <v>7.2327000000000004</v>
          </cell>
        </row>
        <row r="1624">
          <cell r="A1624" t="str">
            <v>001.18.00740</v>
          </cell>
          <cell r="B1624" t="str">
            <v>Curva de 90º de pvc rígido para tubo soldável 40mm (1 1/4 pol)</v>
          </cell>
          <cell r="C1624" t="str">
            <v>UN</v>
          </cell>
          <cell r="D1624">
            <v>6.2226999999999997</v>
          </cell>
        </row>
        <row r="1625">
          <cell r="A1625" t="str">
            <v>001.18.00760</v>
          </cell>
          <cell r="B1625" t="str">
            <v>Curva de 90º de pvc rígido para tubo soldável 32mm (1 pol)</v>
          </cell>
          <cell r="C1625" t="str">
            <v>UN</v>
          </cell>
          <cell r="D1625">
            <v>6.4326999999999996</v>
          </cell>
        </row>
        <row r="1626">
          <cell r="A1626" t="str">
            <v>001.18.00780</v>
          </cell>
          <cell r="B1626" t="str">
            <v>Curva de 90º de pvc rígido para tubo soldável 25mm (3/4 pol)</v>
          </cell>
          <cell r="C1626" t="str">
            <v>UN</v>
          </cell>
          <cell r="D1626">
            <v>3.9483999999999999</v>
          </cell>
        </row>
        <row r="1627">
          <cell r="A1627" t="str">
            <v>001.18.00800</v>
          </cell>
          <cell r="B1627" t="str">
            <v>Curva de 90º de pvc rígido para tubo soldável 20mm (1/2 pol)</v>
          </cell>
          <cell r="C1627" t="str">
            <v>UN</v>
          </cell>
          <cell r="D1627">
            <v>3.1084000000000001</v>
          </cell>
        </row>
        <row r="1628">
          <cell r="A1628" t="str">
            <v>001.18.00820</v>
          </cell>
          <cell r="B1628" t="str">
            <v>Curva de 45º de pvc rígido para tubo soldável 110mm ( 4 pol )</v>
          </cell>
          <cell r="C1628" t="str">
            <v>UN</v>
          </cell>
          <cell r="D1628">
            <v>28.441099999999999</v>
          </cell>
        </row>
        <row r="1629">
          <cell r="A1629" t="str">
            <v>001.18.00840</v>
          </cell>
          <cell r="B1629" t="str">
            <v>Curva de 45º de pvc rígido para tubo soldável 85mm ( 3 pol )</v>
          </cell>
          <cell r="C1629" t="str">
            <v>UN</v>
          </cell>
          <cell r="D1629">
            <v>13.2468</v>
          </cell>
        </row>
        <row r="1630">
          <cell r="A1630" t="str">
            <v>001.18.00860</v>
          </cell>
          <cell r="B1630" t="str">
            <v>Curva de 45º de pvc rígido para tubo soldável 75mm ( 2 1/2 pol )</v>
          </cell>
          <cell r="C1630" t="str">
            <v>UN</v>
          </cell>
          <cell r="D1630">
            <v>9.6468000000000007</v>
          </cell>
        </row>
        <row r="1631">
          <cell r="A1631" t="str">
            <v>001.18.00880</v>
          </cell>
          <cell r="B1631" t="str">
            <v>Curva de 45º de pvc rígido para tubo soldável 60mm ( 2  pol )</v>
          </cell>
          <cell r="C1631" t="str">
            <v>UN</v>
          </cell>
          <cell r="D1631">
            <v>5.8327</v>
          </cell>
        </row>
        <row r="1632">
          <cell r="A1632" t="str">
            <v>001.18.00900</v>
          </cell>
          <cell r="B1632" t="str">
            <v>Curva de 45º de pvc rígido para tubo soldável 50mm ( 1 1/2  pol )</v>
          </cell>
          <cell r="C1632" t="str">
            <v>UN</v>
          </cell>
          <cell r="D1632">
            <v>4.2226999999999997</v>
          </cell>
        </row>
        <row r="1633">
          <cell r="A1633" t="str">
            <v>001.18.00920</v>
          </cell>
          <cell r="B1633" t="str">
            <v>Curva de 45º de pvc rígido para tubo soldável 50mm ( 1 1/4  pol )</v>
          </cell>
          <cell r="C1633" t="str">
            <v>UN</v>
          </cell>
          <cell r="D1633">
            <v>3.0026999999999999</v>
          </cell>
        </row>
        <row r="1634">
          <cell r="A1634" t="str">
            <v>001.18.00940</v>
          </cell>
          <cell r="B1634" t="str">
            <v>Curva de 45º de pvc rígido para tubo soldável 32mm ( 1  pol )</v>
          </cell>
          <cell r="C1634" t="str">
            <v>UN</v>
          </cell>
          <cell r="D1634">
            <v>1.8384</v>
          </cell>
        </row>
        <row r="1635">
          <cell r="A1635" t="str">
            <v>001.18.00960</v>
          </cell>
          <cell r="B1635" t="str">
            <v>Curva de 45º de pvc rígido para tubo soldável 25mm ( 3/4  pol )</v>
          </cell>
          <cell r="C1635" t="str">
            <v>UN</v>
          </cell>
          <cell r="D1635">
            <v>1.5684</v>
          </cell>
        </row>
        <row r="1636">
          <cell r="A1636" t="str">
            <v>001.18.00980</v>
          </cell>
          <cell r="B1636" t="str">
            <v>Curva de 45º de pvc rígido para tubo soldável 20mm ( 1/2  pol )</v>
          </cell>
          <cell r="C1636" t="str">
            <v>UN</v>
          </cell>
          <cell r="D1636">
            <v>1.7234</v>
          </cell>
        </row>
        <row r="1637">
          <cell r="A1637" t="str">
            <v>001.18.01000</v>
          </cell>
          <cell r="B1637" t="str">
            <v>Luva de pvc rígido para tubo soldável 110mm ( 4 pol )</v>
          </cell>
          <cell r="C1637" t="str">
            <v>UN</v>
          </cell>
          <cell r="D1637">
            <v>25.4011</v>
          </cell>
        </row>
        <row r="1638">
          <cell r="A1638" t="str">
            <v>001.18.01020</v>
          </cell>
          <cell r="B1638" t="str">
            <v>Luva de pvc rígido para tubo soldável 85mm ( 3 pol )</v>
          </cell>
          <cell r="C1638" t="str">
            <v>UN</v>
          </cell>
          <cell r="D1638">
            <v>21.046800000000001</v>
          </cell>
        </row>
        <row r="1639">
          <cell r="A1639" t="str">
            <v>001.18.01040</v>
          </cell>
          <cell r="B1639" t="str">
            <v>Luva de pvc rígido para tubo soldável 75mm ( 2 1/2 pol )</v>
          </cell>
          <cell r="C1639" t="str">
            <v>UN</v>
          </cell>
          <cell r="D1639">
            <v>14.4468</v>
          </cell>
        </row>
        <row r="1640">
          <cell r="A1640" t="str">
            <v>001.18.01060</v>
          </cell>
          <cell r="B1640" t="str">
            <v>Luva de pvc rígido para tubo soldável 60mm ( 2 pol )</v>
          </cell>
          <cell r="C1640" t="str">
            <v>UN</v>
          </cell>
          <cell r="D1640">
            <v>2.4127000000000001</v>
          </cell>
        </row>
        <row r="1641">
          <cell r="A1641" t="str">
            <v>001.18.01080</v>
          </cell>
          <cell r="B1641" t="str">
            <v>Luva de pvc rígido para tubo soldável 50mm ( 1 1/2 pol )</v>
          </cell>
          <cell r="C1641" t="str">
            <v>UN</v>
          </cell>
          <cell r="D1641">
            <v>3.6526999999999998</v>
          </cell>
        </row>
        <row r="1642">
          <cell r="A1642" t="str">
            <v>001.18.01100</v>
          </cell>
          <cell r="B1642" t="str">
            <v>Luva de pvc rígido para tubo soldável 40mm ( 1 1/4pol )</v>
          </cell>
          <cell r="C1642" t="str">
            <v>UN</v>
          </cell>
          <cell r="D1642">
            <v>3.3027000000000002</v>
          </cell>
        </row>
        <row r="1643">
          <cell r="A1643" t="str">
            <v>001.18.01120</v>
          </cell>
          <cell r="B1643" t="str">
            <v>Luva de pvc rígido para tubo soldável 32mm ( 1 pol )</v>
          </cell>
          <cell r="C1643" t="str">
            <v>UN</v>
          </cell>
          <cell r="D1643">
            <v>1.8884000000000001</v>
          </cell>
        </row>
        <row r="1644">
          <cell r="A1644" t="str">
            <v>001.18.01140</v>
          </cell>
          <cell r="B1644" t="str">
            <v>Luva de pvc rígido para tubo soldável 25mm ( 3/4 pol )</v>
          </cell>
          <cell r="C1644" t="str">
            <v>UN</v>
          </cell>
          <cell r="D1644">
            <v>1.5284</v>
          </cell>
        </row>
        <row r="1645">
          <cell r="A1645" t="str">
            <v>001.18.01160</v>
          </cell>
          <cell r="B1645" t="str">
            <v>Luva de pvc rígido para tubo soldável 20mm ( 1/2 pol )</v>
          </cell>
          <cell r="C1645" t="str">
            <v>UN</v>
          </cell>
          <cell r="D1645">
            <v>1.5184</v>
          </cell>
        </row>
        <row r="1646">
          <cell r="A1646" t="str">
            <v>001.18.01180</v>
          </cell>
          <cell r="B1646" t="str">
            <v>Cotovelo de pvc rígido para tubo soldável 110 mm (4 pol)</v>
          </cell>
          <cell r="C1646" t="str">
            <v>UN</v>
          </cell>
          <cell r="D1646">
            <v>90.961100000000002</v>
          </cell>
        </row>
        <row r="1647">
          <cell r="A1647" t="str">
            <v>001.18.01200</v>
          </cell>
          <cell r="B1647" t="str">
            <v>Cotovelo de pvc rígido para tubo soldável 85 mm (3 pol)</v>
          </cell>
          <cell r="C1647" t="str">
            <v>UN</v>
          </cell>
          <cell r="D1647">
            <v>41.506799999999998</v>
          </cell>
        </row>
        <row r="1648">
          <cell r="A1648" t="str">
            <v>001.18.01220</v>
          </cell>
          <cell r="B1648" t="str">
            <v>Cotovelo de pvc rígido para tubo soldável 75 mm (2 1/2 pol)</v>
          </cell>
          <cell r="C1648" t="str">
            <v>UN</v>
          </cell>
          <cell r="D1648">
            <v>33.366799999999998</v>
          </cell>
        </row>
        <row r="1649">
          <cell r="A1649" t="str">
            <v>001.18.01240</v>
          </cell>
          <cell r="B1649" t="str">
            <v>Cotovelo de pvc rígido para tubo soldável 60 mm (2 pol)</v>
          </cell>
          <cell r="C1649" t="str">
            <v>UN</v>
          </cell>
          <cell r="D1649">
            <v>9.1426999999999996</v>
          </cell>
        </row>
        <row r="1650">
          <cell r="A1650" t="str">
            <v>001.18.01260</v>
          </cell>
          <cell r="B1650" t="str">
            <v>Cotovelo de pvc rígido para tubo soldável 50 mm ( 1 1/2 pol)</v>
          </cell>
          <cell r="C1650" t="str">
            <v>UN</v>
          </cell>
          <cell r="D1650">
            <v>4.2626999999999997</v>
          </cell>
        </row>
        <row r="1651">
          <cell r="A1651" t="str">
            <v>001.18.01280</v>
          </cell>
          <cell r="B1651" t="str">
            <v>Cotovelo de pvc rígido para tubo soldável 40 mm ( 1 1/4 pol)</v>
          </cell>
          <cell r="C1651" t="str">
            <v>UN</v>
          </cell>
          <cell r="D1651">
            <v>3.9826999999999999</v>
          </cell>
        </row>
        <row r="1652">
          <cell r="A1652" t="str">
            <v>001.18.01300</v>
          </cell>
          <cell r="B1652" t="str">
            <v>Cotovelo de pvc rígido para tubo soldável 32 mm ( 1 pol)</v>
          </cell>
          <cell r="C1652" t="str">
            <v>UN</v>
          </cell>
          <cell r="D1652">
            <v>2.0583999999999998</v>
          </cell>
        </row>
        <row r="1653">
          <cell r="A1653" t="str">
            <v>001.18.01320</v>
          </cell>
          <cell r="B1653" t="str">
            <v>Cotovelo de pvc rígido para tubo soldável 25 mm ( 3/4 pol)</v>
          </cell>
          <cell r="C1653" t="str">
            <v>UN</v>
          </cell>
          <cell r="D1653">
            <v>1.5284</v>
          </cell>
        </row>
        <row r="1654">
          <cell r="A1654" t="str">
            <v>001.18.01340</v>
          </cell>
          <cell r="B1654" t="str">
            <v>Cotovelo de pvc rígido para tubo soldável 20 mm ( 1/2 pol)</v>
          </cell>
          <cell r="C1654" t="str">
            <v>UN</v>
          </cell>
          <cell r="D1654">
            <v>1.4583999999999999</v>
          </cell>
        </row>
        <row r="1655">
          <cell r="A1655" t="str">
            <v>001.18.01360</v>
          </cell>
          <cell r="B1655" t="str">
            <v>Cotovelo 90º com redução de pvc rígido para tubo soldável 40 x 32mm ( 1.1/4 x 1 pol )</v>
          </cell>
          <cell r="C1655" t="str">
            <v>UN</v>
          </cell>
          <cell r="D1655">
            <v>3.0527000000000002</v>
          </cell>
        </row>
        <row r="1656">
          <cell r="A1656" t="str">
            <v>001.18.01380</v>
          </cell>
          <cell r="B1656" t="str">
            <v>Cotovelo 90º com redução de pvc rígido para tubo soldável 32 x 25mm ( 1 x 3/4 pol )</v>
          </cell>
          <cell r="C1656" t="str">
            <v>UN</v>
          </cell>
          <cell r="D1656">
            <v>2.4384000000000001</v>
          </cell>
        </row>
        <row r="1657">
          <cell r="A1657" t="str">
            <v>001.18.01400</v>
          </cell>
          <cell r="B1657" t="str">
            <v>Cotovelo 90º com redução de pvc rígido para tubo soldável 25 x 20mm ( 3/4 x 1/2 pol )</v>
          </cell>
          <cell r="C1657" t="str">
            <v>UN</v>
          </cell>
          <cell r="D1657">
            <v>2.2183999999999999</v>
          </cell>
        </row>
        <row r="1658">
          <cell r="A1658" t="str">
            <v>001.18.01420</v>
          </cell>
          <cell r="B1658" t="str">
            <v>Cotovelo 45º de pvc rígido para tubo soldável 50mm ( 1.1/2 pol ).</v>
          </cell>
          <cell r="C1658" t="str">
            <v>UN</v>
          </cell>
          <cell r="D1658">
            <v>4.9726999999999997</v>
          </cell>
        </row>
        <row r="1659">
          <cell r="A1659" t="str">
            <v>001.18.01440</v>
          </cell>
          <cell r="B1659" t="str">
            <v>Cotovelo 45º de pvc rígido para tubo soldável 40 mm (1 1/4 pol)</v>
          </cell>
          <cell r="C1659" t="str">
            <v>UN</v>
          </cell>
          <cell r="D1659">
            <v>4.7027000000000001</v>
          </cell>
        </row>
        <row r="1660">
          <cell r="A1660" t="str">
            <v>001.18.01460</v>
          </cell>
          <cell r="B1660" t="str">
            <v>Cotovelo 45º de pvc rígido para tubo soldável 32 mm ( 1 pol)</v>
          </cell>
          <cell r="C1660" t="str">
            <v>UN</v>
          </cell>
          <cell r="D1660">
            <v>2.8184</v>
          </cell>
        </row>
        <row r="1661">
          <cell r="A1661" t="str">
            <v>001.18.01480</v>
          </cell>
          <cell r="B1661" t="str">
            <v>Cotovelo 45º de pvc rígido para tubo soldável 25 mm ( 3/4 pol)</v>
          </cell>
          <cell r="C1661" t="str">
            <v>UN</v>
          </cell>
          <cell r="D1661">
            <v>1.8584000000000001</v>
          </cell>
        </row>
        <row r="1662">
          <cell r="A1662" t="str">
            <v>001.18.01500</v>
          </cell>
          <cell r="B1662" t="str">
            <v>Cotovelo 45º de pvc rígido para tubo soldável 20 mm ( 1/2 pol)</v>
          </cell>
          <cell r="C1662" t="str">
            <v>UN</v>
          </cell>
          <cell r="D1662">
            <v>1.5584</v>
          </cell>
        </row>
        <row r="1663">
          <cell r="A1663" t="str">
            <v>001.18.01520</v>
          </cell>
          <cell r="B1663" t="str">
            <v>Tee 90º de pvc rígido para tubo soldável 110mm ( 4 pol )</v>
          </cell>
          <cell r="C1663" t="str">
            <v>UN</v>
          </cell>
          <cell r="D1663">
            <v>69.135099999999994</v>
          </cell>
        </row>
        <row r="1664">
          <cell r="A1664" t="str">
            <v>001.18.01540</v>
          </cell>
          <cell r="B1664" t="str">
            <v>Tee 90º de pvc rígido para tubo soldável 85mm ( 3 pol )</v>
          </cell>
          <cell r="C1664" t="str">
            <v>UN</v>
          </cell>
          <cell r="D1664">
            <v>34.8611</v>
          </cell>
        </row>
        <row r="1665">
          <cell r="A1665" t="str">
            <v>001.18.01560</v>
          </cell>
          <cell r="B1665" t="str">
            <v>Tee 90º de pvc rígido para tubo soldável 75mm ( 2 1/2 pol )</v>
          </cell>
          <cell r="C1665" t="str">
            <v>UN</v>
          </cell>
          <cell r="D1665">
            <v>31.321100000000001</v>
          </cell>
        </row>
        <row r="1666">
          <cell r="A1666" t="str">
            <v>001.18.01580</v>
          </cell>
          <cell r="B1666" t="str">
            <v>Tee 90º de pvc rígido para tubo soldável 60mm ( 2 pol )</v>
          </cell>
          <cell r="C1666" t="str">
            <v>UN</v>
          </cell>
          <cell r="D1666">
            <v>11.3774</v>
          </cell>
        </row>
        <row r="1667">
          <cell r="A1667" t="str">
            <v>001.18.01600</v>
          </cell>
          <cell r="B1667" t="str">
            <v>Tee 90º de pvc rígido para tubo soldável 50mm ( 11/2 pol )</v>
          </cell>
          <cell r="C1667" t="str">
            <v>UN</v>
          </cell>
          <cell r="D1667">
            <v>5.8373999999999997</v>
          </cell>
        </row>
        <row r="1668">
          <cell r="A1668" t="str">
            <v>001.18.01620</v>
          </cell>
          <cell r="B1668" t="str">
            <v>Tee 90º de pvc rígido para tubo soldável 40mm ( 11/4 pol )</v>
          </cell>
          <cell r="C1668" t="str">
            <v>UN</v>
          </cell>
          <cell r="D1668">
            <v>5.7873999999999999</v>
          </cell>
        </row>
        <row r="1669">
          <cell r="A1669" t="str">
            <v>001.18.01640</v>
          </cell>
          <cell r="B1669" t="str">
            <v>Tee 90º de pvc rígido para tubo soldável 32mm ( 1 pol )</v>
          </cell>
          <cell r="C1669" t="str">
            <v>UN</v>
          </cell>
          <cell r="D1669">
            <v>2.8708</v>
          </cell>
        </row>
        <row r="1670">
          <cell r="A1670" t="str">
            <v>001.18.01660</v>
          </cell>
          <cell r="B1670" t="str">
            <v>Tee 90º de pvc rígido para tubo soldável 25mm ( 3/4 pol )</v>
          </cell>
          <cell r="C1670" t="str">
            <v>UN</v>
          </cell>
          <cell r="D1670">
            <v>1.6308</v>
          </cell>
        </row>
        <row r="1671">
          <cell r="A1671" t="str">
            <v>001.18.01680</v>
          </cell>
          <cell r="B1671" t="str">
            <v>Tee 90º de pvc rígido para tubo soldável 20mm ( 1/2 pol )</v>
          </cell>
          <cell r="C1671" t="str">
            <v>UN</v>
          </cell>
          <cell r="D1671">
            <v>1.6708000000000001</v>
          </cell>
        </row>
        <row r="1672">
          <cell r="A1672" t="str">
            <v>001.18.01700</v>
          </cell>
          <cell r="B1672" t="str">
            <v>Tee de redução de pvc rígido part tubo soldável 110 x 85mm ( 4 x 3 pol )</v>
          </cell>
          <cell r="C1672" t="str">
            <v>UN</v>
          </cell>
          <cell r="D1672">
            <v>52.275100000000002</v>
          </cell>
        </row>
        <row r="1673">
          <cell r="A1673" t="str">
            <v>001.18.01720</v>
          </cell>
          <cell r="B1673" t="str">
            <v>Tee de redução de pvc rígido para tubo soldável 110 x 75mm ( 4 x 2.1/2 pol )</v>
          </cell>
          <cell r="C1673" t="str">
            <v>UN</v>
          </cell>
          <cell r="D1673">
            <v>21.845099999999999</v>
          </cell>
        </row>
        <row r="1674">
          <cell r="A1674" t="str">
            <v>001.18.01740</v>
          </cell>
          <cell r="B1674" t="str">
            <v>Tee de redução de pvc rígido para tubo soldável 110 x 60mm ( 4 x 2 pol )</v>
          </cell>
          <cell r="C1674" t="str">
            <v>UN</v>
          </cell>
          <cell r="D1674">
            <v>52.275100000000002</v>
          </cell>
        </row>
        <row r="1675">
          <cell r="A1675" t="str">
            <v>001.18.01760</v>
          </cell>
          <cell r="B1675" t="str">
            <v>Tee de redução de pvc rígido para tubo soldável 85 x 75mm ( 3 x 2.1/2 pol )</v>
          </cell>
          <cell r="C1675" t="str">
            <v>UN</v>
          </cell>
          <cell r="D1675">
            <v>29.891100000000002</v>
          </cell>
        </row>
        <row r="1676">
          <cell r="A1676" t="str">
            <v>001.18.01780</v>
          </cell>
          <cell r="B1676" t="str">
            <v>Tee de redução de pvc rígido para tubo soldável 85 x 60mm ( 3 x 2 pol )</v>
          </cell>
          <cell r="C1676" t="str">
            <v>UN</v>
          </cell>
          <cell r="D1676">
            <v>29.891100000000002</v>
          </cell>
        </row>
        <row r="1677">
          <cell r="A1677" t="str">
            <v>001.18.01800</v>
          </cell>
          <cell r="B1677" t="str">
            <v>Tee de redução de pvc rígido para tubo soldável 75 x 60mm ( 2.1/2 x 2 pol )</v>
          </cell>
          <cell r="C1677" t="str">
            <v>UN</v>
          </cell>
          <cell r="D1677">
            <v>23.3811</v>
          </cell>
        </row>
        <row r="1678">
          <cell r="A1678" t="str">
            <v>001.18.01820</v>
          </cell>
          <cell r="B1678" t="str">
            <v>Tee de redução de pvc rígido para tubo soldável 75 x 50mm ( 2.1/2 x 1.1/2 pol )</v>
          </cell>
          <cell r="C1678" t="str">
            <v>UN</v>
          </cell>
          <cell r="D1678">
            <v>26.5611</v>
          </cell>
        </row>
        <row r="1679">
          <cell r="A1679" t="str">
            <v>001.18.01840</v>
          </cell>
          <cell r="B1679" t="str">
            <v>Tee de redução de pvc rígido para tubo soldável 50 x 40mm ( 1.1/2 x 1.1/4 pol )</v>
          </cell>
          <cell r="C1679" t="str">
            <v>UN</v>
          </cell>
          <cell r="D1679">
            <v>9.1974</v>
          </cell>
        </row>
        <row r="1680">
          <cell r="A1680" t="str">
            <v>001.18.01860</v>
          </cell>
          <cell r="B1680" t="str">
            <v>Tee de redução de pvc rígido para tubo soldável 50 x 32mm ( 1.1/2 x 1 pol )</v>
          </cell>
          <cell r="C1680" t="str">
            <v>UN</v>
          </cell>
          <cell r="D1680">
            <v>7.8174000000000001</v>
          </cell>
        </row>
        <row r="1681">
          <cell r="A1681" t="str">
            <v>001.18.01880</v>
          </cell>
          <cell r="B1681" t="str">
            <v>Tee de redução de pvc rígido para tubo soldável 50 x 25mm (1.1/2 x 3/4 pol )</v>
          </cell>
          <cell r="C1681" t="str">
            <v>UN</v>
          </cell>
          <cell r="D1681">
            <v>4.4173999999999998</v>
          </cell>
        </row>
        <row r="1682">
          <cell r="A1682" t="str">
            <v>001.18.01900</v>
          </cell>
          <cell r="B1682" t="str">
            <v>Tee de redução de pvc rígido para tubo soldável 50 x 20mm (1.1/2 x 1/2 pol )</v>
          </cell>
          <cell r="C1682" t="str">
            <v>UN</v>
          </cell>
          <cell r="D1682">
            <v>6.2774000000000001</v>
          </cell>
        </row>
        <row r="1683">
          <cell r="A1683" t="str">
            <v>001.18.01920</v>
          </cell>
          <cell r="B1683" t="str">
            <v>Tee de redução de pvc rígido para tubo soldável 40 x 32mm ( 1.1/4 x 1 pol )</v>
          </cell>
          <cell r="C1683" t="str">
            <v>UN</v>
          </cell>
          <cell r="D1683">
            <v>5.5674000000000001</v>
          </cell>
        </row>
        <row r="1684">
          <cell r="A1684" t="str">
            <v>001.18.01940</v>
          </cell>
          <cell r="B1684" t="str">
            <v>Tee de redução de pvc rígido para tubo soldável 32 x 25mm ( 1 x 3/4 pol )</v>
          </cell>
          <cell r="C1684" t="str">
            <v>UN</v>
          </cell>
          <cell r="D1684">
            <v>4.1908000000000003</v>
          </cell>
        </row>
        <row r="1685">
          <cell r="A1685" t="str">
            <v>001.18.01960</v>
          </cell>
          <cell r="B1685" t="str">
            <v>Tee de redução de pvc rígido para tubo soldável 25 x 20mm ( 3/4 x 1/2 pol )</v>
          </cell>
          <cell r="C1685" t="str">
            <v>UN</v>
          </cell>
          <cell r="D1685">
            <v>2.5908000000000002</v>
          </cell>
        </row>
        <row r="1686">
          <cell r="A1686" t="str">
            <v>001.18.01980</v>
          </cell>
          <cell r="B1686" t="str">
            <v>Bucha de redução de pvc rígido para tubo soldável 110 x 85mm ( 4 x 3 pol )</v>
          </cell>
          <cell r="C1686" t="str">
            <v>UN</v>
          </cell>
          <cell r="D1686">
            <v>22.781099999999999</v>
          </cell>
        </row>
        <row r="1687">
          <cell r="A1687" t="str">
            <v>001.18.02000</v>
          </cell>
          <cell r="B1687" t="str">
            <v>Bucha de redução de pvc rígido para tubo soldável 85 x 75mm ( 3 x 2.1/2 pol )</v>
          </cell>
          <cell r="C1687" t="str">
            <v>UN</v>
          </cell>
          <cell r="D1687">
            <v>9.3867999999999991</v>
          </cell>
        </row>
        <row r="1688">
          <cell r="A1688" t="str">
            <v>001.18.02020</v>
          </cell>
          <cell r="B1688" t="str">
            <v>Bucha de redução de pvc rígido para tubo soldável 75 x 60mm (2.1/2 x 2 pol )</v>
          </cell>
          <cell r="C1688" t="str">
            <v>UN</v>
          </cell>
          <cell r="D1688">
            <v>8.8068000000000008</v>
          </cell>
        </row>
        <row r="1689">
          <cell r="A1689" t="str">
            <v>001.18.02040</v>
          </cell>
          <cell r="B1689" t="str">
            <v>Bucha de redução de pvc rígido para tubo soldável 60 x 50mm ( 2 x 1.1/2 pol )</v>
          </cell>
          <cell r="C1689" t="str">
            <v>UN</v>
          </cell>
          <cell r="D1689">
            <v>3.4927000000000001</v>
          </cell>
        </row>
        <row r="1690">
          <cell r="A1690" t="str">
            <v>001.18.02060</v>
          </cell>
          <cell r="B1690" t="str">
            <v>Bucha de redução de pvc rígido para tubo soldável 50 x 40mm ( 1.1/2 x 1/1/4 pol )</v>
          </cell>
          <cell r="C1690" t="str">
            <v>UN</v>
          </cell>
          <cell r="D1690">
            <v>3.4927000000000001</v>
          </cell>
        </row>
        <row r="1691">
          <cell r="A1691" t="str">
            <v>001.18.02080</v>
          </cell>
          <cell r="B1691" t="str">
            <v>Bucha de redução de pvc rígido para tubo soldável 40 x 32mm ( 1.1/4 x 1 pol )</v>
          </cell>
          <cell r="C1691" t="str">
            <v>UN</v>
          </cell>
          <cell r="D1691">
            <v>2.7427000000000001</v>
          </cell>
        </row>
        <row r="1692">
          <cell r="A1692" t="str">
            <v>001.18.02100</v>
          </cell>
          <cell r="B1692" t="str">
            <v>Bucha de redução de pvc rígido para tubo soldável 32 x 25mm ( 1 x 3/4 pol )</v>
          </cell>
          <cell r="C1692" t="str">
            <v>UN</v>
          </cell>
          <cell r="D1692">
            <v>1.5584</v>
          </cell>
        </row>
        <row r="1693">
          <cell r="A1693" t="str">
            <v>001.18.02120</v>
          </cell>
          <cell r="B1693" t="str">
            <v>Bucha de redução de pvc rígido para tubo soldável 25 x 20mm ( 3/4 x 1/2 pol )</v>
          </cell>
          <cell r="C1693" t="str">
            <v>UN</v>
          </cell>
          <cell r="D1693">
            <v>1.5284</v>
          </cell>
        </row>
        <row r="1694">
          <cell r="A1694" t="str">
            <v>001.18.02140</v>
          </cell>
          <cell r="B1694" t="str">
            <v>União de pvc rígido para tubo soldável 110mm ( 4 pol )</v>
          </cell>
          <cell r="C1694" t="str">
            <v>UN</v>
          </cell>
          <cell r="D1694">
            <v>106.5951</v>
          </cell>
        </row>
        <row r="1695">
          <cell r="A1695" t="str">
            <v>001.18.02160</v>
          </cell>
          <cell r="B1695" t="str">
            <v>União de pvc rígido para tubo soldável 85mm ( 3 pol )</v>
          </cell>
          <cell r="C1695" t="str">
            <v>UN</v>
          </cell>
          <cell r="D1695">
            <v>82.971100000000007</v>
          </cell>
        </row>
        <row r="1696">
          <cell r="A1696" t="str">
            <v>001.18.02180</v>
          </cell>
          <cell r="B1696" t="str">
            <v>União de pvc rígido para tubo soldável 75mm ( 2 1/2 pol )</v>
          </cell>
          <cell r="C1696" t="str">
            <v>UN</v>
          </cell>
          <cell r="D1696">
            <v>75.561099999999996</v>
          </cell>
        </row>
        <row r="1697">
          <cell r="A1697" t="str">
            <v>001.18.02200</v>
          </cell>
          <cell r="B1697" t="str">
            <v>União de pvc rígido para tubo soldável 60mm ( 2 pol )</v>
          </cell>
          <cell r="C1697" t="str">
            <v>UN</v>
          </cell>
          <cell r="D1697">
            <v>26.517399999999999</v>
          </cell>
        </row>
        <row r="1698">
          <cell r="A1698" t="str">
            <v>001.18.02220</v>
          </cell>
          <cell r="B1698" t="str">
            <v>União de pvc rígido para tubo soldável 50mm ( 1 1/2 pol )</v>
          </cell>
          <cell r="C1698" t="str">
            <v>UN</v>
          </cell>
          <cell r="D1698">
            <v>13.817399999999999</v>
          </cell>
        </row>
        <row r="1699">
          <cell r="A1699" t="str">
            <v>001.18.02240</v>
          </cell>
          <cell r="B1699" t="str">
            <v>União de pvc rígido para tubo soldável 40mm ( 1 1/4 pol )</v>
          </cell>
          <cell r="C1699" t="str">
            <v>UN</v>
          </cell>
          <cell r="D1699">
            <v>14.2874</v>
          </cell>
        </row>
        <row r="1700">
          <cell r="A1700" t="str">
            <v>001.18.02260</v>
          </cell>
          <cell r="B1700" t="str">
            <v>União de pvc rígido para tubo soldável 32mm ( 1 pol )</v>
          </cell>
          <cell r="C1700" t="str">
            <v>UN</v>
          </cell>
          <cell r="D1700">
            <v>7.1007999999999996</v>
          </cell>
        </row>
        <row r="1701">
          <cell r="A1701" t="str">
            <v>001.18.02280</v>
          </cell>
          <cell r="B1701" t="str">
            <v>União de pvc rígido para tubo soldável 25mm ( 3/4 pol )</v>
          </cell>
          <cell r="C1701" t="str">
            <v>UN</v>
          </cell>
          <cell r="D1701">
            <v>4.0608000000000004</v>
          </cell>
        </row>
        <row r="1702">
          <cell r="A1702" t="str">
            <v>001.18.02300</v>
          </cell>
          <cell r="B1702" t="str">
            <v>União de pvc rígido para tubo soldável 20mm ( 1/2 pol )</v>
          </cell>
          <cell r="C1702" t="str">
            <v>UN</v>
          </cell>
          <cell r="D1702">
            <v>3.8008000000000002</v>
          </cell>
        </row>
        <row r="1703">
          <cell r="A1703" t="str">
            <v>001.18.02320</v>
          </cell>
          <cell r="B1703" t="str">
            <v>Redução pvc soldável de pvc rígido para tubo soldável 110mm x 85mm (4 x 3 pol)</v>
          </cell>
          <cell r="C1703" t="str">
            <v>UN</v>
          </cell>
          <cell r="D1703">
            <v>23.161100000000001</v>
          </cell>
        </row>
        <row r="1704">
          <cell r="A1704" t="str">
            <v>001.18.02340</v>
          </cell>
          <cell r="B1704" t="str">
            <v>Reduçao pvc soldável de pvc rígido para tubo soldável 110mm x 75mm (4 x 2.5 pol)</v>
          </cell>
          <cell r="C1704" t="str">
            <v>UN</v>
          </cell>
          <cell r="D1704">
            <v>21.181100000000001</v>
          </cell>
        </row>
        <row r="1705">
          <cell r="A1705" t="str">
            <v>001.18.02360</v>
          </cell>
          <cell r="B1705" t="str">
            <v>Redução pvc soldável de pvc rígido para tubo soldável 110mm x60mm (4 x 2 pol)</v>
          </cell>
          <cell r="C1705" t="str">
            <v>UN</v>
          </cell>
          <cell r="D1705">
            <v>20.301100000000002</v>
          </cell>
        </row>
        <row r="1706">
          <cell r="A1706" t="str">
            <v>001.18.02380</v>
          </cell>
          <cell r="B1706" t="str">
            <v>Redução pvc soldável de pvc rígido para tubo soldável 85mm x 75mm (3 x 2.5 pol)</v>
          </cell>
          <cell r="C1706" t="str">
            <v>UN</v>
          </cell>
          <cell r="D1706">
            <v>13.2568</v>
          </cell>
        </row>
        <row r="1707">
          <cell r="A1707" t="str">
            <v>001.18.02400</v>
          </cell>
          <cell r="B1707" t="str">
            <v>Redução pvc soldável de pvc rígido para tubo soldável 85mm x 60mm (3 x 2 pol)</v>
          </cell>
          <cell r="C1707" t="str">
            <v>UN</v>
          </cell>
          <cell r="D1707">
            <v>12.2768</v>
          </cell>
        </row>
        <row r="1708">
          <cell r="A1708" t="str">
            <v>001.18.02420</v>
          </cell>
          <cell r="B1708" t="str">
            <v>Redução pvc soldável de pvc rígido para tubo soldável 75mm x 60mm (2.5 x 2 pol)</v>
          </cell>
          <cell r="C1708" t="str">
            <v>UN</v>
          </cell>
          <cell r="D1708">
            <v>9.6668000000000003</v>
          </cell>
        </row>
        <row r="1709">
          <cell r="A1709" t="str">
            <v>001.18.02440</v>
          </cell>
          <cell r="B1709" t="str">
            <v>Redução pvc soldável de pvc rígido para tubo soldável 60mm x 50mm (2 x 1.5 pol)</v>
          </cell>
          <cell r="C1709" t="str">
            <v>UN</v>
          </cell>
          <cell r="D1709">
            <v>5.0827</v>
          </cell>
        </row>
        <row r="1710">
          <cell r="A1710" t="str">
            <v>001.18.02460</v>
          </cell>
          <cell r="B1710" t="str">
            <v>Redução pvc soldável de pvc rígido para tubo soldável 40mm x 32mm (1 1/4 x 1 pol)</v>
          </cell>
          <cell r="C1710" t="str">
            <v>UN</v>
          </cell>
          <cell r="D1710">
            <v>7.9767999999999999</v>
          </cell>
        </row>
        <row r="1711">
          <cell r="A1711" t="str">
            <v>001.18.02480</v>
          </cell>
          <cell r="B1711" t="str">
            <v>Redução pvc soldável de pvc rígido para tubo soldável 32mm x 25mm (1 x 3/4 pol)</v>
          </cell>
          <cell r="C1711" t="str">
            <v>UN</v>
          </cell>
          <cell r="D1711">
            <v>2.2383999999999999</v>
          </cell>
        </row>
        <row r="1712">
          <cell r="A1712" t="str">
            <v>001.18.02500</v>
          </cell>
          <cell r="B1712" t="str">
            <v>Redução pvc soldável de pvc rígido para tubo soldável 25mm x 20mm (3/4 x 1/2 pol)</v>
          </cell>
          <cell r="C1712" t="str">
            <v>UN</v>
          </cell>
          <cell r="D1712">
            <v>1.6783999999999999</v>
          </cell>
        </row>
        <row r="1713">
          <cell r="A1713" t="str">
            <v>001.18.02520</v>
          </cell>
          <cell r="B1713" t="str">
            <v>Adaptador soldável com bolsa e rosca para registro de pvc rígido para tubo soldável 110m x 4 pol</v>
          </cell>
          <cell r="C1713" t="str">
            <v>UN</v>
          </cell>
          <cell r="D1713">
            <v>24.191099999999999</v>
          </cell>
        </row>
        <row r="1714">
          <cell r="A1714" t="str">
            <v>001.18.02540</v>
          </cell>
          <cell r="B1714" t="str">
            <v>Adaptador soldável com bolsa e rosca para registro de pvc rígido para tubo soldável 85mm x 3 pol</v>
          </cell>
          <cell r="C1714" t="str">
            <v>UN</v>
          </cell>
          <cell r="D1714">
            <v>14.4468</v>
          </cell>
        </row>
        <row r="1715">
          <cell r="A1715" t="str">
            <v>001.18.02560</v>
          </cell>
          <cell r="B1715" t="str">
            <v>Adaptador soldável com bolsa e rosca para registro de pvc rígido para tubo soldável 75mm x 2.5 pol</v>
          </cell>
          <cell r="C1715" t="str">
            <v>UN</v>
          </cell>
          <cell r="D1715">
            <v>13.0068</v>
          </cell>
        </row>
        <row r="1716">
          <cell r="A1716" t="str">
            <v>001.18.02580</v>
          </cell>
          <cell r="B1716" t="str">
            <v>Adaptador soldável com bolsa e rosca para registro de pvc rígido para tubo soldável 60mm x 2 pol</v>
          </cell>
          <cell r="C1716" t="str">
            <v>UN</v>
          </cell>
          <cell r="D1716">
            <v>4.9226999999999999</v>
          </cell>
        </row>
        <row r="1717">
          <cell r="A1717" t="str">
            <v>001.18.02600</v>
          </cell>
          <cell r="B1717" t="str">
            <v>Adaptador soldável com bolsa e rosca para registro de pvc rígido para tubo soldável 50mm x 1.5 pol</v>
          </cell>
          <cell r="C1717" t="str">
            <v>UN</v>
          </cell>
          <cell r="D1717">
            <v>3.1126999999999998</v>
          </cell>
        </row>
        <row r="1718">
          <cell r="A1718" t="str">
            <v>001.18.02620</v>
          </cell>
          <cell r="B1718" t="str">
            <v>Adaptador soldável com bolsa e rosca para registro de pvc rígido para tubo soldável 50mm x 1.1/4 pol</v>
          </cell>
          <cell r="C1718" t="str">
            <v>UN</v>
          </cell>
          <cell r="D1718">
            <v>3.3826999999999998</v>
          </cell>
        </row>
        <row r="1719">
          <cell r="A1719" t="str">
            <v>001.18.02640</v>
          </cell>
          <cell r="B1719" t="str">
            <v>Adaptador soldável com bolsa e rosca para registro de pvc rígido para tubo soldável 40mm x 1.5 pol.</v>
          </cell>
          <cell r="C1719" t="str">
            <v>UN</v>
          </cell>
          <cell r="D1719">
            <v>4.3183999999999996</v>
          </cell>
        </row>
        <row r="1720">
          <cell r="A1720" t="str">
            <v>001.18.02660</v>
          </cell>
          <cell r="B1720" t="str">
            <v>Adaptador soldável com bolsa e rosca para registro de pvc rígido para tubo soldável 40mm x 1.1/4 pol</v>
          </cell>
          <cell r="C1720" t="str">
            <v>UN</v>
          </cell>
          <cell r="D1720">
            <v>2.7684000000000002</v>
          </cell>
        </row>
        <row r="1721">
          <cell r="A1721" t="str">
            <v>001.18.02680</v>
          </cell>
          <cell r="B1721" t="str">
            <v>Adaptador soldável com bolsa e rosca para registro de pvc rígido para tubo soldável 32mm x 1 pol</v>
          </cell>
          <cell r="C1721" t="str">
            <v>UN</v>
          </cell>
          <cell r="D1721">
            <v>1.9383999999999999</v>
          </cell>
        </row>
        <row r="1722">
          <cell r="A1722" t="str">
            <v>001.18.02700</v>
          </cell>
          <cell r="B1722" t="str">
            <v>Adaptador soldável com bolsa e rosca para registro de pvc rígido para tubo soldável 25mm x 3/4 pol</v>
          </cell>
          <cell r="C1722" t="str">
            <v>UN</v>
          </cell>
          <cell r="D1722">
            <v>1.4383999999999999</v>
          </cell>
        </row>
        <row r="1723">
          <cell r="A1723" t="str">
            <v>001.18.02720</v>
          </cell>
          <cell r="B1723" t="str">
            <v>Adaptador soldável com bolsa e rosca para registro de pvc rígido para tubo soldável 20mm x 1/2 pol</v>
          </cell>
          <cell r="C1723" t="str">
            <v>UN</v>
          </cell>
          <cell r="D1723">
            <v>1.4583999999999999</v>
          </cell>
        </row>
        <row r="1724">
          <cell r="A1724" t="str">
            <v>001.18.02740</v>
          </cell>
          <cell r="B1724" t="str">
            <v>Adaptador soldável com flanges de pvc rígido para tubo soldável para caixa de água 110mm x 4 pol</v>
          </cell>
          <cell r="C1724" t="str">
            <v>UN</v>
          </cell>
          <cell r="D1724">
            <v>152.85509999999999</v>
          </cell>
        </row>
        <row r="1725">
          <cell r="A1725" t="str">
            <v>001.18.02760</v>
          </cell>
          <cell r="B1725" t="str">
            <v>Adaptador soldável com flanges de pvc rígido para tubo soldável para caixa de água  85mm x 3 pol</v>
          </cell>
          <cell r="C1725" t="str">
            <v>UN</v>
          </cell>
          <cell r="D1725">
            <v>99.7119</v>
          </cell>
        </row>
        <row r="1726">
          <cell r="A1726" t="str">
            <v>001.18.02780</v>
          </cell>
          <cell r="B1726" t="str">
            <v>Adaptador soldável com flantes de pvc rígido para tubo soldável para caixa de água 75mm x 2.5 pol</v>
          </cell>
          <cell r="C1726" t="str">
            <v>UN</v>
          </cell>
          <cell r="D1726">
            <v>77.7119</v>
          </cell>
        </row>
        <row r="1727">
          <cell r="A1727" t="str">
            <v>001.18.02800</v>
          </cell>
          <cell r="B1727" t="str">
            <v>Adaptador soldável com flanges de pvc rígido para tubo soldável para caixa de água 60mm x 2 pol</v>
          </cell>
          <cell r="C1727" t="str">
            <v>UN</v>
          </cell>
          <cell r="D1727">
            <v>26.241299999999999</v>
          </cell>
        </row>
        <row r="1728">
          <cell r="A1728" t="str">
            <v>001.18.02820</v>
          </cell>
          <cell r="B1728" t="str">
            <v>Adaptador soldável com flanges de pvc rígido para tubo soldável para caixa de água 50mm x 1.5 pol</v>
          </cell>
          <cell r="C1728" t="str">
            <v>UN</v>
          </cell>
          <cell r="D1728">
            <v>20.031300000000002</v>
          </cell>
        </row>
        <row r="1729">
          <cell r="A1729" t="str">
            <v>001.18.02840</v>
          </cell>
          <cell r="B1729" t="str">
            <v>Adaptador soldável com flanges de pvc rígido para tubo soldável para caixa de água 40mm x 1.1/4 pol</v>
          </cell>
          <cell r="C1729" t="str">
            <v>UN</v>
          </cell>
          <cell r="D1729">
            <v>19.151299999999999</v>
          </cell>
        </row>
        <row r="1730">
          <cell r="A1730" t="str">
            <v>001.18.02860</v>
          </cell>
          <cell r="B1730" t="str">
            <v>Adaptador soldável com flanges de pvc rígido para tubo soldável para caixa de água 32mm x 1 pol</v>
          </cell>
          <cell r="C1730" t="str">
            <v>UN</v>
          </cell>
          <cell r="D1730">
            <v>14.2178</v>
          </cell>
        </row>
        <row r="1731">
          <cell r="A1731" t="str">
            <v>001.18.02880</v>
          </cell>
          <cell r="B1731" t="str">
            <v>Adaptador soldável com flanges de pvc rígido para tubo soldável para caixa de água 25mm x 3/4</v>
          </cell>
          <cell r="C1731" t="str">
            <v>UN</v>
          </cell>
          <cell r="D1731">
            <v>10.527799999999999</v>
          </cell>
        </row>
        <row r="1732">
          <cell r="A1732" t="str">
            <v>001.18.02900</v>
          </cell>
          <cell r="B1732" t="str">
            <v>Adaptador soldável com flanges de pvc rígido para tubo soldável para caixa de água 20mm x 1/2 pol</v>
          </cell>
          <cell r="C1732" t="str">
            <v>UN</v>
          </cell>
          <cell r="D1732">
            <v>8.9377999999999993</v>
          </cell>
        </row>
        <row r="1733">
          <cell r="A1733" t="str">
            <v>001.18.02920</v>
          </cell>
          <cell r="B1733" t="str">
            <v>Bucha de redução longa de pvc rígido para tubo soldável 110 x 75 mm ( 4 x 2.1/2 pol)</v>
          </cell>
          <cell r="C1733" t="str">
            <v>UN</v>
          </cell>
          <cell r="D1733">
            <v>22.781099999999999</v>
          </cell>
        </row>
        <row r="1734">
          <cell r="A1734" t="str">
            <v>001.18.02940</v>
          </cell>
          <cell r="B1734" t="str">
            <v>Bucha de redução longa de pvc rígido para tubo soldável 110 x 60 mm ( 4 x 2 pol)</v>
          </cell>
          <cell r="C1734" t="str">
            <v>UN</v>
          </cell>
          <cell r="D1734">
            <v>13.7811</v>
          </cell>
        </row>
        <row r="1735">
          <cell r="A1735" t="str">
            <v>001.18.02960</v>
          </cell>
          <cell r="B1735" t="str">
            <v>Bucha de redução longa de pvc rígido para tubo soldável 85 x 60 mm (3 x 2 pol)</v>
          </cell>
          <cell r="C1735" t="str">
            <v>UN</v>
          </cell>
          <cell r="D1735">
            <v>7.3167999999999997</v>
          </cell>
        </row>
        <row r="1736">
          <cell r="A1736" t="str">
            <v>001.18.02980</v>
          </cell>
          <cell r="B1736" t="str">
            <v>Bucha de redução longa de pvc rígido para tubo soldável 75 x 50 mm ( 2.1/2 x 1.1/2 pol)</v>
          </cell>
          <cell r="C1736" t="str">
            <v>UN</v>
          </cell>
          <cell r="D1736">
            <v>6.9268000000000001</v>
          </cell>
        </row>
        <row r="1737">
          <cell r="A1737" t="str">
            <v>001.18.03000</v>
          </cell>
          <cell r="B1737" t="str">
            <v>Bucha de redução longa de pvc rígido para tubo soldável 60 x 50 mm (2 x 1.1/2 pol)</v>
          </cell>
          <cell r="C1737" t="str">
            <v>UN</v>
          </cell>
          <cell r="D1737">
            <v>5.9827000000000004</v>
          </cell>
        </row>
        <row r="1738">
          <cell r="A1738" t="str">
            <v>001.18.03020</v>
          </cell>
          <cell r="B1738" t="str">
            <v>Bucha de redução longa de pvc rígido para tubo soldável 60 x 40 mm (2 x 1.1/4 pol)</v>
          </cell>
          <cell r="C1738" t="str">
            <v>UN</v>
          </cell>
          <cell r="D1738">
            <v>4.8677000000000001</v>
          </cell>
        </row>
        <row r="1739">
          <cell r="A1739" t="str">
            <v>001.18.03040</v>
          </cell>
          <cell r="B1739" t="str">
            <v>Bucha de redução longa de pvc rígido para tubo soldável 60 x 32 mm (2 x 1 pol)</v>
          </cell>
          <cell r="C1739" t="str">
            <v>UN</v>
          </cell>
          <cell r="D1739">
            <v>5.6927000000000003</v>
          </cell>
        </row>
        <row r="1740">
          <cell r="A1740" t="str">
            <v>001.18.03060</v>
          </cell>
          <cell r="B1740" t="str">
            <v>Bucha de redução longa de pvc rígido para tubo soldável 60 x 25 mm ( 2 x 3/4 pol)</v>
          </cell>
          <cell r="C1740" t="str">
            <v>UN</v>
          </cell>
          <cell r="D1740">
            <v>2.1526999999999998</v>
          </cell>
        </row>
        <row r="1741">
          <cell r="A1741" t="str">
            <v>001.18.03080</v>
          </cell>
          <cell r="B1741" t="str">
            <v>Bucha de redução longa de pvc rígido para tubo soldável 50 x 32 mm ( 1.1/2 x 1 pol)</v>
          </cell>
          <cell r="C1741" t="str">
            <v>UN</v>
          </cell>
          <cell r="D1741">
            <v>3.6027</v>
          </cell>
        </row>
        <row r="1742">
          <cell r="A1742" t="str">
            <v>001.18.03100</v>
          </cell>
          <cell r="B1742" t="str">
            <v>Bucha de redução longa de pvc rígido para tubo soldável 50 x 25 mm ( 1.1/2 x 3.4 pol)</v>
          </cell>
          <cell r="C1742" t="str">
            <v>UN</v>
          </cell>
          <cell r="D1742">
            <v>3.2726999999999999</v>
          </cell>
        </row>
        <row r="1743">
          <cell r="A1743" t="str">
            <v>001.18.03120</v>
          </cell>
          <cell r="B1743" t="str">
            <v>Bucha de redução longa de pvc rígido para tubo soldável 50 x 20 mm ( 1.1/2 x 1/2 pol)</v>
          </cell>
          <cell r="C1743" t="str">
            <v>UN</v>
          </cell>
          <cell r="D1743">
            <v>3.0527000000000002</v>
          </cell>
        </row>
        <row r="1744">
          <cell r="A1744" t="str">
            <v>001.18.03140</v>
          </cell>
          <cell r="B1744" t="str">
            <v>Bucha de redução longa de pvc rígido para tubo soldável 40 x 25 mm ( 1.1/4 x 3/4 pol)</v>
          </cell>
          <cell r="C1744" t="str">
            <v>UN</v>
          </cell>
          <cell r="D1744">
            <v>3.3227000000000002</v>
          </cell>
        </row>
        <row r="1745">
          <cell r="A1745" t="str">
            <v>001.18.03160</v>
          </cell>
          <cell r="B1745" t="str">
            <v>Bucha de redução longa de pvc rígido para tubo soldável 40 x 20 mm (1.1/4 x 1/2 pol)</v>
          </cell>
          <cell r="C1745" t="str">
            <v>UN</v>
          </cell>
          <cell r="D1745">
            <v>2.8826999999999998</v>
          </cell>
        </row>
        <row r="1746">
          <cell r="A1746" t="str">
            <v>001.18.03180</v>
          </cell>
          <cell r="B1746" t="str">
            <v>Bucha de redução longa de pvc rígido para tubo soldável 32 x 20 mm (1 x 1/2 pol)</v>
          </cell>
          <cell r="C1746" t="str">
            <v>UN</v>
          </cell>
          <cell r="D1746">
            <v>2.1284000000000001</v>
          </cell>
        </row>
        <row r="1747">
          <cell r="A1747" t="str">
            <v>001.18.03200</v>
          </cell>
          <cell r="B1747" t="str">
            <v>Cap de pvc rígido para tubo soldável 50 mm ( 1.1/2 pol)</v>
          </cell>
          <cell r="C1747" t="str">
            <v>UN</v>
          </cell>
          <cell r="D1747">
            <v>4.5926999999999998</v>
          </cell>
        </row>
        <row r="1748">
          <cell r="A1748" t="str">
            <v>001.18.03220</v>
          </cell>
          <cell r="B1748" t="str">
            <v>Cap de pvc rígido para tubo soldável 40 mm (1.1/4 pol)</v>
          </cell>
          <cell r="C1748" t="str">
            <v>UN</v>
          </cell>
          <cell r="D1748">
            <v>3.1926999999999999</v>
          </cell>
        </row>
        <row r="1749">
          <cell r="A1749" t="str">
            <v>001.18.03240</v>
          </cell>
          <cell r="B1749" t="str">
            <v>Cap de pvc rígido para tubo soldável 32 mm (1 pol)</v>
          </cell>
          <cell r="C1749" t="str">
            <v>UN</v>
          </cell>
          <cell r="D1749">
            <v>2.5026999999999999</v>
          </cell>
        </row>
        <row r="1750">
          <cell r="A1750" t="str">
            <v>001.18.03260</v>
          </cell>
          <cell r="B1750" t="str">
            <v>Cap de pvc rígido para tubo soldável 25 mm (3/4 pol)</v>
          </cell>
          <cell r="C1750" t="str">
            <v>UN</v>
          </cell>
          <cell r="D1750">
            <v>1.8884000000000001</v>
          </cell>
        </row>
        <row r="1751">
          <cell r="A1751" t="str">
            <v>001.18.03280</v>
          </cell>
          <cell r="B1751" t="str">
            <v>Cap de pvc rígido para tubo soldável 20 mm (1/2 pol)</v>
          </cell>
          <cell r="C1751" t="str">
            <v>UN</v>
          </cell>
          <cell r="D1751">
            <v>1.7484</v>
          </cell>
        </row>
        <row r="1752">
          <cell r="A1752" t="str">
            <v>001.18.03300</v>
          </cell>
          <cell r="B1752" t="str">
            <v>Joelho 90º soldável/rosqueável  32mm x 1 pol</v>
          </cell>
          <cell r="C1752" t="str">
            <v>UN</v>
          </cell>
          <cell r="D1752">
            <v>4.1026999999999996</v>
          </cell>
        </row>
        <row r="1753">
          <cell r="A1753" t="str">
            <v>001.18.03320</v>
          </cell>
          <cell r="B1753" t="str">
            <v>Joelho 90º soldável/rosqueável 25mm x 3/4 pol</v>
          </cell>
          <cell r="C1753" t="str">
            <v>UN</v>
          </cell>
          <cell r="D1753">
            <v>3.2427000000000001</v>
          </cell>
        </row>
        <row r="1754">
          <cell r="A1754" t="str">
            <v>001.18.03340</v>
          </cell>
          <cell r="B1754" t="str">
            <v>Joelho 90º soldável/rosqueável  20mm x 1/2 pol</v>
          </cell>
          <cell r="C1754" t="str">
            <v>UN</v>
          </cell>
          <cell r="D1754">
            <v>2.6227</v>
          </cell>
        </row>
        <row r="1755">
          <cell r="A1755" t="str">
            <v>001.18.03360</v>
          </cell>
          <cell r="B1755" t="str">
            <v>Joelho de redução 90º soldável/rosqueável 32mm x 3/4 pol</v>
          </cell>
          <cell r="C1755" t="str">
            <v>UN</v>
          </cell>
          <cell r="D1755">
            <v>2.5627</v>
          </cell>
        </row>
        <row r="1756">
          <cell r="A1756" t="str">
            <v>001.18.03380</v>
          </cell>
          <cell r="B1756" t="str">
            <v>Joelho de redução 90º soldável/rosqueável 25mm x 1/2 pol</v>
          </cell>
          <cell r="C1756" t="str">
            <v>UN</v>
          </cell>
          <cell r="D1756">
            <v>2.6126999999999998</v>
          </cell>
        </row>
        <row r="1757">
          <cell r="A1757" t="str">
            <v>001.18.03400</v>
          </cell>
          <cell r="B1757" t="str">
            <v>Luva simples soldável/rosqueável 50mm x 1.5 pol</v>
          </cell>
          <cell r="C1757" t="str">
            <v>UN</v>
          </cell>
          <cell r="D1757">
            <v>14.306100000000001</v>
          </cell>
        </row>
        <row r="1758">
          <cell r="A1758" t="str">
            <v>001.18.03420</v>
          </cell>
          <cell r="B1758" t="str">
            <v>Luva simples soldável/rosqueável 40mm x 1.1/4 pol</v>
          </cell>
          <cell r="C1758" t="str">
            <v>UN</v>
          </cell>
          <cell r="D1758">
            <v>7.2061000000000002</v>
          </cell>
        </row>
        <row r="1759">
          <cell r="A1759" t="str">
            <v>001.18.03440</v>
          </cell>
          <cell r="B1759" t="str">
            <v>Luva simples soldável/rosqueável 32mm x 1 pol</v>
          </cell>
          <cell r="C1759" t="str">
            <v>UN</v>
          </cell>
          <cell r="D1759">
            <v>3.7126999999999999</v>
          </cell>
        </row>
        <row r="1760">
          <cell r="A1760" t="str">
            <v>001.18.03460</v>
          </cell>
          <cell r="B1760" t="str">
            <v>Luva simples soldável/rosqueável 25mm x 3/4 pol</v>
          </cell>
          <cell r="C1760" t="str">
            <v>UN</v>
          </cell>
          <cell r="D1760">
            <v>2.5026999999999999</v>
          </cell>
        </row>
        <row r="1761">
          <cell r="A1761" t="str">
            <v>001.18.03480</v>
          </cell>
          <cell r="B1761" t="str">
            <v>Luva simples soldável/rosqueável 20mm x 1/2 pol</v>
          </cell>
          <cell r="C1761" t="str">
            <v>UN</v>
          </cell>
          <cell r="D1761">
            <v>2.8327</v>
          </cell>
        </row>
        <row r="1762">
          <cell r="A1762" t="str">
            <v>001.18.03500</v>
          </cell>
          <cell r="B1762" t="str">
            <v>Luva de redução soldável/rosqueável 25mm x 1/2 pol</v>
          </cell>
          <cell r="C1762" t="str">
            <v>UN</v>
          </cell>
          <cell r="D1762">
            <v>2.6126999999999998</v>
          </cell>
        </row>
        <row r="1763">
          <cell r="A1763" t="str">
            <v>001.18.03520</v>
          </cell>
          <cell r="B1763" t="str">
            <v>Tee 90º com rosca na bolsa central soldável/rosqueável 32mm x 32mm x 1 pol</v>
          </cell>
          <cell r="C1763" t="str">
            <v>UN</v>
          </cell>
          <cell r="D1763">
            <v>3.8673999999999999</v>
          </cell>
        </row>
        <row r="1764">
          <cell r="A1764" t="str">
            <v>001.18.03540</v>
          </cell>
          <cell r="B1764" t="str">
            <v>Tee 90º com rosca na bolsa central soldável/rosqueável 25mm x 25mm 3/4 pol</v>
          </cell>
          <cell r="C1764" t="str">
            <v>UN</v>
          </cell>
          <cell r="D1764">
            <v>4.9474</v>
          </cell>
        </row>
        <row r="1765">
          <cell r="A1765" t="str">
            <v>001.18.03560</v>
          </cell>
          <cell r="B1765" t="str">
            <v>Tee 90º com rosca na bolsa central soldável/rosqueável 20mm x 20mm x 1/2 pol</v>
          </cell>
          <cell r="C1765" t="str">
            <v>UN</v>
          </cell>
          <cell r="D1765">
            <v>5.0724</v>
          </cell>
        </row>
        <row r="1766">
          <cell r="A1766" t="str">
            <v>001.18.03580</v>
          </cell>
          <cell r="B1766" t="str">
            <v>Tee 90º com rosca na bolsa central sodável/rosqueável 32mm x 32mm x 3/4 pol</v>
          </cell>
          <cell r="C1766" t="str">
            <v>UN</v>
          </cell>
          <cell r="D1766">
            <v>6.1173999999999999</v>
          </cell>
        </row>
        <row r="1767">
          <cell r="A1767" t="str">
            <v>001.18.03600</v>
          </cell>
          <cell r="B1767" t="str">
            <v>Tee 90º com rosca na bolsa central soldável/rosqueável 25mm x 25mm x 1/2 pol</v>
          </cell>
          <cell r="C1767" t="str">
            <v>UN</v>
          </cell>
          <cell r="D1767">
            <v>3.6374</v>
          </cell>
        </row>
        <row r="1768">
          <cell r="A1768" t="str">
            <v>001.18.03620</v>
          </cell>
          <cell r="B1768" t="str">
            <v>Joelho 90º soldável com bucha de latão 25mm x 3/4 pol</v>
          </cell>
          <cell r="C1768" t="str">
            <v>UN</v>
          </cell>
          <cell r="D1768">
            <v>4.9726999999999997</v>
          </cell>
        </row>
        <row r="1769">
          <cell r="A1769" t="str">
            <v>001.18.03640</v>
          </cell>
          <cell r="B1769" t="str">
            <v>Joelho 90º soldável com bucha de latão 20mm x 1/2 pol</v>
          </cell>
          <cell r="C1769" t="str">
            <v>UN</v>
          </cell>
          <cell r="D1769">
            <v>3.7526999999999999</v>
          </cell>
        </row>
        <row r="1770">
          <cell r="A1770" t="str">
            <v>001.18.03660</v>
          </cell>
          <cell r="B1770" t="str">
            <v>Joelho de redução 90º soldável com bucha de latão 32mm x 3/4 pol</v>
          </cell>
          <cell r="C1770" t="str">
            <v>UN</v>
          </cell>
          <cell r="D1770">
            <v>2.6227</v>
          </cell>
        </row>
        <row r="1771">
          <cell r="A1771" t="str">
            <v>001.18.03680</v>
          </cell>
          <cell r="B1771" t="str">
            <v>Joelho de redução 90º soldável com bucha de latão 25mm x 1/2 pol</v>
          </cell>
          <cell r="C1771" t="str">
            <v>UN</v>
          </cell>
          <cell r="D1771">
            <v>3.5226999999999999</v>
          </cell>
        </row>
        <row r="1772">
          <cell r="A1772" t="str">
            <v>001.18.03700</v>
          </cell>
          <cell r="B1772" t="str">
            <v>Luva simples soldável com bucha de latão 25mm x 3/4 pol</v>
          </cell>
          <cell r="C1772" t="str">
            <v>UN</v>
          </cell>
          <cell r="D1772">
            <v>4.5427</v>
          </cell>
        </row>
        <row r="1773">
          <cell r="A1773" t="str">
            <v>001.18.03720</v>
          </cell>
          <cell r="B1773" t="str">
            <v>Luva simples soldável com bucha de latão 20mm x 1/2 pol</v>
          </cell>
          <cell r="C1773" t="str">
            <v>UN</v>
          </cell>
          <cell r="D1773">
            <v>3.9327000000000001</v>
          </cell>
        </row>
        <row r="1774">
          <cell r="A1774" t="str">
            <v>001.18.03740</v>
          </cell>
          <cell r="B1774" t="str">
            <v>Luva de redução soldável com bucha de latão 25mm x 1/2 pol</v>
          </cell>
          <cell r="C1774" t="str">
            <v>UN</v>
          </cell>
          <cell r="D1774">
            <v>4.1426999999999996</v>
          </cell>
        </row>
        <row r="1775">
          <cell r="A1775" t="str">
            <v>001.18.03760</v>
          </cell>
          <cell r="B1775" t="str">
            <v>Tee 90º com bucha de latão central 25mm x 25mm x 3/4 pol</v>
          </cell>
          <cell r="C1775" t="str">
            <v>UN</v>
          </cell>
          <cell r="D1775">
            <v>4.9474</v>
          </cell>
        </row>
        <row r="1776">
          <cell r="A1776" t="str">
            <v>001.18.03780</v>
          </cell>
          <cell r="B1776" t="str">
            <v>Tee 90º com bucha de latão central 20mm x 20mm x 1/2 pol</v>
          </cell>
          <cell r="C1776" t="str">
            <v>UN</v>
          </cell>
          <cell r="D1776">
            <v>4.4374000000000002</v>
          </cell>
        </row>
        <row r="1777">
          <cell r="A1777" t="str">
            <v>001.18.03800</v>
          </cell>
          <cell r="B1777" t="str">
            <v>Tee redução 90º com bucha de latão na bolsa central 32mm x 32mm x 3/4 pol</v>
          </cell>
          <cell r="C1777" t="str">
            <v>UN</v>
          </cell>
          <cell r="D1777">
            <v>6.1173999999999999</v>
          </cell>
        </row>
        <row r="1778">
          <cell r="A1778" t="str">
            <v>001.18.03820</v>
          </cell>
          <cell r="B1778" t="str">
            <v>Tee reduçao 90º com bucha de latão na bolsa central 25mm x 25mm 1/2 pol</v>
          </cell>
          <cell r="C1778" t="str">
            <v>UN</v>
          </cell>
          <cell r="D1778">
            <v>3.6374</v>
          </cell>
        </row>
        <row r="1779">
          <cell r="A1779" t="str">
            <v>001.18.03840</v>
          </cell>
          <cell r="B1779" t="str">
            <v>Fornecimento e instalação de tubos de pvc com juntas rosqueáveis em barras de 6 m com diâmetro 6.00 pol</v>
          </cell>
          <cell r="C1779" t="str">
            <v>ML</v>
          </cell>
          <cell r="D1779">
            <v>44.3142</v>
          </cell>
        </row>
        <row r="1780">
          <cell r="A1780" t="str">
            <v>001.18.03860</v>
          </cell>
          <cell r="B1780" t="str">
            <v>Fornecimento e instalação de tubos de pvc rígido com juntas rosqueáveis em barras de 6 m com diâmetro 4.00 pol</v>
          </cell>
          <cell r="C1780" t="str">
            <v>ML</v>
          </cell>
          <cell r="D1780">
            <v>36.960099999999997</v>
          </cell>
        </row>
        <row r="1781">
          <cell r="A1781" t="str">
            <v>001.18.03880</v>
          </cell>
          <cell r="B1781" t="str">
            <v>Fornecimento e instalação de tubos de pvc rígido com juntas rosqueáveis em barras de 6 m com diâmetro 3.00 pol</v>
          </cell>
          <cell r="C1781" t="str">
            <v>ML</v>
          </cell>
          <cell r="D1781">
            <v>30.039200000000001</v>
          </cell>
        </row>
        <row r="1782">
          <cell r="A1782" t="str">
            <v>001.18.03900</v>
          </cell>
          <cell r="B1782" t="str">
            <v>Fornecimento e instalação de tubos de pvc rígido  com juntas rosqueáveis em barras de 6 m com diâmetro 2.5 pol</v>
          </cell>
          <cell r="C1782" t="str">
            <v>ML</v>
          </cell>
          <cell r="D1782">
            <v>33.159100000000002</v>
          </cell>
        </row>
        <row r="1783">
          <cell r="A1783" t="str">
            <v>001.18.03920</v>
          </cell>
          <cell r="B1783" t="str">
            <v>Fornecimento e instalação de tubos de pvc rígido com juntas rosqueáveis em barras de 6 m com diâmetro 2.00 pol</v>
          </cell>
          <cell r="C1783" t="str">
            <v>ML</v>
          </cell>
          <cell r="D1783">
            <v>14.2715</v>
          </cell>
        </row>
        <row r="1784">
          <cell r="A1784" t="str">
            <v>001.18.03940</v>
          </cell>
          <cell r="B1784" t="str">
            <v>Fornecimento e instalação de tubos de pvc rígido com juntas rosqueáveis em barras de 6 m com diâmetro 1.50 pol</v>
          </cell>
          <cell r="C1784" t="str">
            <v>ML</v>
          </cell>
          <cell r="D1784">
            <v>10.712999999999999</v>
          </cell>
        </row>
        <row r="1785">
          <cell r="A1785" t="str">
            <v>001.18.03960</v>
          </cell>
          <cell r="B1785" t="str">
            <v>Fornecimento e instalação de tubos de pvc rígido  com juntas rosqueáveis em barras de 6 m com diâmetro 11/4 pol</v>
          </cell>
          <cell r="C1785" t="str">
            <v>ML</v>
          </cell>
          <cell r="D1785">
            <v>10.098599999999999</v>
          </cell>
        </row>
        <row r="1786">
          <cell r="A1786" t="str">
            <v>001.18.03980</v>
          </cell>
          <cell r="B1786" t="str">
            <v>Fornecimento e instalação de tubos de pvc rígido  com juntas rosqueáveis em barras de 6 m com diâmetro 1.00 pol</v>
          </cell>
          <cell r="C1786" t="str">
            <v>ML</v>
          </cell>
          <cell r="D1786">
            <v>7.6509</v>
          </cell>
        </row>
        <row r="1787">
          <cell r="A1787" t="str">
            <v>001.18.04000</v>
          </cell>
          <cell r="B1787" t="str">
            <v>Fornecimento e instalação de tubos de pvc rígido i com juntas rosqueáveis em barras de 6 m com diâmetro 3/4 pol</v>
          </cell>
          <cell r="C1787" t="str">
            <v>ML</v>
          </cell>
          <cell r="D1787">
            <v>3.7606999999999999</v>
          </cell>
        </row>
        <row r="1788">
          <cell r="A1788" t="str">
            <v>001.18.04020</v>
          </cell>
          <cell r="B1788" t="str">
            <v>Fornecimento e instalação de tubos de pvc rígido  com juntas rosqueáveis em barras de 6 m com diâmetro 1/2 pol</v>
          </cell>
          <cell r="C1788" t="str">
            <v>ML</v>
          </cell>
          <cell r="D1788">
            <v>3.9070999999999998</v>
          </cell>
        </row>
        <row r="1789">
          <cell r="A1789" t="str">
            <v>001.18.04040</v>
          </cell>
          <cell r="B1789" t="str">
            <v>Joelho 90º de pvc rígido para tubo de pvc rosqueável  4 pol</v>
          </cell>
          <cell r="C1789" t="str">
            <v>UN</v>
          </cell>
          <cell r="D1789">
            <v>40.6464</v>
          </cell>
        </row>
        <row r="1790">
          <cell r="A1790" t="str">
            <v>001.18.04060</v>
          </cell>
          <cell r="B1790" t="str">
            <v>Joelho 90º de pvc rígido para tubo de pvc rosqueável  3 pol</v>
          </cell>
          <cell r="C1790" t="str">
            <v>UN</v>
          </cell>
          <cell r="D1790">
            <v>21.617599999999999</v>
          </cell>
        </row>
        <row r="1791">
          <cell r="A1791" t="str">
            <v>001.18.04080</v>
          </cell>
          <cell r="B1791" t="str">
            <v>Joelho 90º de pvc rígido para tubo de pvc rosqueável  2 1/2 pol</v>
          </cell>
          <cell r="C1791" t="str">
            <v>UN</v>
          </cell>
          <cell r="D1791">
            <v>14.2576</v>
          </cell>
        </row>
        <row r="1792">
          <cell r="A1792" t="str">
            <v>001.18.04100</v>
          </cell>
          <cell r="B1792" t="str">
            <v>Joelho 90º de pvc rígido para tubo de pvc rosqueável  2 pol</v>
          </cell>
          <cell r="C1792" t="str">
            <v>UN</v>
          </cell>
          <cell r="D1792">
            <v>12.7761</v>
          </cell>
        </row>
        <row r="1793">
          <cell r="A1793" t="str">
            <v>001.18.04120</v>
          </cell>
          <cell r="B1793" t="str">
            <v>Joelho 90º de pvc rígido para tubo de pvc rosqueável  1 1/2 pol</v>
          </cell>
          <cell r="C1793" t="str">
            <v>UN</v>
          </cell>
          <cell r="D1793">
            <v>6.8261000000000003</v>
          </cell>
        </row>
        <row r="1794">
          <cell r="A1794" t="str">
            <v>001.18.04140</v>
          </cell>
          <cell r="B1794" t="str">
            <v>Joelho 90º de pvc rígido para tubo de pvc rosqueável  1 1/4 pol</v>
          </cell>
          <cell r="C1794" t="str">
            <v>UN</v>
          </cell>
          <cell r="D1794">
            <v>6.5361000000000002</v>
          </cell>
        </row>
        <row r="1795">
          <cell r="A1795" t="str">
            <v>001.18.04160</v>
          </cell>
          <cell r="B1795" t="str">
            <v>Joelho 90° de pvc rígido para tubo de pvc rosqueável  1 pol</v>
          </cell>
          <cell r="C1795" t="str">
            <v>UN</v>
          </cell>
          <cell r="D1795">
            <v>3.3527</v>
          </cell>
        </row>
        <row r="1796">
          <cell r="A1796" t="str">
            <v>001.18.04180</v>
          </cell>
          <cell r="B1796" t="str">
            <v>Joelho 90º de pvc rígido para tubo de pvc rosqueável  3/4 pol</v>
          </cell>
          <cell r="C1796" t="str">
            <v>UN</v>
          </cell>
          <cell r="D1796">
            <v>2.6726999999999999</v>
          </cell>
        </row>
        <row r="1797">
          <cell r="A1797" t="str">
            <v>001.18.04200</v>
          </cell>
          <cell r="B1797" t="str">
            <v>Joelho 90º de pvc rígido para tubo de pvc rosqueável  1/2 pol</v>
          </cell>
          <cell r="C1797" t="str">
            <v>UN</v>
          </cell>
          <cell r="D1797">
            <v>2.4826999999999999</v>
          </cell>
        </row>
        <row r="1798">
          <cell r="A1798" t="str">
            <v>001.18.04220</v>
          </cell>
          <cell r="B1798" t="str">
            <v>Joelho 45º de pvc rígido para tubo de pvc rosqueável  4 pol</v>
          </cell>
          <cell r="C1798" t="str">
            <v>UN</v>
          </cell>
          <cell r="D1798">
            <v>46.7164</v>
          </cell>
        </row>
        <row r="1799">
          <cell r="A1799" t="str">
            <v>001.18.04240</v>
          </cell>
          <cell r="B1799" t="str">
            <v>Joelho 45º de pvc rígido para tubo de pvc rosqueável  3 pol</v>
          </cell>
          <cell r="C1799" t="str">
            <v>UN</v>
          </cell>
          <cell r="D1799">
            <v>11.9076</v>
          </cell>
        </row>
        <row r="1800">
          <cell r="A1800" t="str">
            <v>001.18.04260</v>
          </cell>
          <cell r="B1800" t="str">
            <v>Joelho 45º de pvc rígido para tubo de pvc rosqueável  2 1/2 pol</v>
          </cell>
          <cell r="C1800" t="str">
            <v>UN</v>
          </cell>
          <cell r="D1800">
            <v>9.6576000000000004</v>
          </cell>
        </row>
        <row r="1801">
          <cell r="A1801" t="str">
            <v>001.18.04280</v>
          </cell>
          <cell r="B1801" t="str">
            <v>Joelho 45º de pvc rígido para tubos de pvc rosqueável  2 pol</v>
          </cell>
          <cell r="C1801" t="str">
            <v>UN</v>
          </cell>
          <cell r="D1801">
            <v>7.4661</v>
          </cell>
        </row>
        <row r="1802">
          <cell r="A1802" t="str">
            <v>001.18.04300</v>
          </cell>
          <cell r="B1802" t="str">
            <v>Joelho 45º de pvc rígido para tubos de pvc rosqueável  1 1/2 pol</v>
          </cell>
          <cell r="C1802" t="str">
            <v>UN</v>
          </cell>
          <cell r="D1802">
            <v>5.4260999999999999</v>
          </cell>
        </row>
        <row r="1803">
          <cell r="A1803" t="str">
            <v>001.18.04320</v>
          </cell>
          <cell r="B1803" t="str">
            <v>Joelho 45º de pvc rígido para tubos de pvc rosqueável  1 1/4 pol</v>
          </cell>
          <cell r="C1803" t="str">
            <v>UN</v>
          </cell>
          <cell r="D1803">
            <v>4.7361000000000004</v>
          </cell>
        </row>
        <row r="1804">
          <cell r="A1804" t="str">
            <v>001.18.04340</v>
          </cell>
          <cell r="B1804" t="str">
            <v>Joelho 45º de pvc rígido para tubos de pvc rosqueável  1 pol</v>
          </cell>
          <cell r="C1804" t="str">
            <v>UN</v>
          </cell>
          <cell r="D1804">
            <v>5.2126999999999999</v>
          </cell>
        </row>
        <row r="1805">
          <cell r="A1805" t="str">
            <v>001.18.04360</v>
          </cell>
          <cell r="B1805" t="str">
            <v>Joelho 45º de pvc rígido para tubos de pvc rosqueável  3/4 pol</v>
          </cell>
          <cell r="C1805" t="str">
            <v>UN</v>
          </cell>
          <cell r="D1805">
            <v>3.0026999999999999</v>
          </cell>
        </row>
        <row r="1806">
          <cell r="A1806" t="str">
            <v>001.18.04380</v>
          </cell>
          <cell r="B1806" t="str">
            <v>Joelho 45º de pvc rígido para tubos de pvc rosqueável  1/2 pol</v>
          </cell>
          <cell r="C1806" t="str">
            <v>UN</v>
          </cell>
          <cell r="D1806">
            <v>2.7726999999999999</v>
          </cell>
        </row>
        <row r="1807">
          <cell r="A1807" t="str">
            <v>001.18.04400</v>
          </cell>
          <cell r="B1807" t="str">
            <v>Joelho 90º com redução de pvc rígido para tubos de pvc rosqueável  1x3/4 pol</v>
          </cell>
          <cell r="C1807" t="str">
            <v>UN</v>
          </cell>
          <cell r="D1807">
            <v>1.8427</v>
          </cell>
        </row>
        <row r="1808">
          <cell r="A1808" t="str">
            <v>001.18.04420</v>
          </cell>
          <cell r="B1808" t="str">
            <v>Joelho 90º com redução de pvc rígido para tubos de pvc rosqueável  3/4x1/2 pol</v>
          </cell>
          <cell r="C1808" t="str">
            <v>UN</v>
          </cell>
          <cell r="D1808">
            <v>2.5926999999999998</v>
          </cell>
        </row>
        <row r="1809">
          <cell r="A1809" t="str">
            <v>001.18.04440</v>
          </cell>
          <cell r="B1809" t="str">
            <v>Tee 90º  de pvc rígido para tubos de pvc rosqueável  4 pol</v>
          </cell>
          <cell r="C1809" t="str">
            <v>UN</v>
          </cell>
          <cell r="D1809">
            <v>51.910299999999999</v>
          </cell>
        </row>
        <row r="1810">
          <cell r="A1810" t="str">
            <v>001.18.04460</v>
          </cell>
          <cell r="B1810" t="str">
            <v>Tee 90º  de pvc rígido para tubos de pvc rosqueável  3 pol</v>
          </cell>
          <cell r="C1810" t="str">
            <v>UN</v>
          </cell>
          <cell r="D1810">
            <v>23.3064</v>
          </cell>
        </row>
        <row r="1811">
          <cell r="A1811" t="str">
            <v>001.18.04480</v>
          </cell>
          <cell r="B1811" t="str">
            <v>Tee 90º  de pvc rígido para tubos de pvc rosqueável  2 1/2 pol</v>
          </cell>
          <cell r="C1811" t="str">
            <v>UN</v>
          </cell>
          <cell r="D1811">
            <v>16.546399999999998</v>
          </cell>
        </row>
        <row r="1812">
          <cell r="A1812" t="str">
            <v>001.18.04500</v>
          </cell>
          <cell r="B1812" t="str">
            <v>Tee 90º  de pvc rígido para tubos de pvc rosqueável  2 pol</v>
          </cell>
          <cell r="C1812" t="str">
            <v>UN</v>
          </cell>
          <cell r="D1812">
            <v>16.121099999999998</v>
          </cell>
        </row>
        <row r="1813">
          <cell r="A1813" t="str">
            <v>001.18.04520</v>
          </cell>
          <cell r="B1813" t="str">
            <v>Tee 90º de pvc rígido para tubos de pvc rosqueável  1 1/2 pol</v>
          </cell>
          <cell r="C1813" t="str">
            <v>UN</v>
          </cell>
          <cell r="D1813">
            <v>9.0211000000000006</v>
          </cell>
        </row>
        <row r="1814">
          <cell r="A1814" t="str">
            <v>001.18.04540</v>
          </cell>
          <cell r="B1814" t="str">
            <v>Tee 90º de pvc rígido para tubos de pvc rosqueável  1 1/4 pol</v>
          </cell>
          <cell r="C1814" t="str">
            <v>UN</v>
          </cell>
          <cell r="D1814">
            <v>8.3711000000000002</v>
          </cell>
        </row>
        <row r="1815">
          <cell r="A1815" t="str">
            <v>001.18.04560</v>
          </cell>
          <cell r="B1815" t="str">
            <v>Tee 90º de pvc rígido para tubos de pvc rosqueável  1 pol</v>
          </cell>
          <cell r="C1815" t="str">
            <v>UN</v>
          </cell>
          <cell r="D1815">
            <v>4.3948999999999998</v>
          </cell>
        </row>
        <row r="1816">
          <cell r="A1816" t="str">
            <v>001.18.04580</v>
          </cell>
          <cell r="B1816" t="str">
            <v>Tee 90º de pvc rígido para tubos de pvc rosqueável  3/4 pol</v>
          </cell>
          <cell r="C1816" t="str">
            <v>UN</v>
          </cell>
          <cell r="D1816">
            <v>2.8649</v>
          </cell>
        </row>
        <row r="1817">
          <cell r="A1817" t="str">
            <v>001.18.04600</v>
          </cell>
          <cell r="B1817" t="str">
            <v>Tee 90º de pvc rígido para tubos de pvc rosqueável  1/2 pol</v>
          </cell>
          <cell r="C1817" t="str">
            <v>UN</v>
          </cell>
          <cell r="D1817">
            <v>2.6949000000000001</v>
          </cell>
        </row>
        <row r="1818">
          <cell r="A1818" t="str">
            <v>001.18.04620</v>
          </cell>
          <cell r="B1818" t="str">
            <v>Tee 90º com redução de pvc rígido para tubos de pvc rosqueável  1 1/2x3/4 pol</v>
          </cell>
          <cell r="C1818" t="str">
            <v>UN</v>
          </cell>
          <cell r="D1818">
            <v>6.2111000000000001</v>
          </cell>
        </row>
        <row r="1819">
          <cell r="A1819" t="str">
            <v>001.18.04640</v>
          </cell>
          <cell r="B1819" t="str">
            <v>Tee 90º com redução de pvc rígido para tubos de pvc rosqueável  1x3/4 pol</v>
          </cell>
          <cell r="C1819" t="str">
            <v>UN</v>
          </cell>
          <cell r="D1819">
            <v>3.3449</v>
          </cell>
        </row>
        <row r="1820">
          <cell r="A1820" t="str">
            <v>001.18.04660</v>
          </cell>
          <cell r="B1820" t="str">
            <v>Tee 90º com redução de pvc rígido para tubos de pvc rosqueável  3/4x1/2 pol</v>
          </cell>
          <cell r="C1820" t="str">
            <v>UN</v>
          </cell>
          <cell r="D1820">
            <v>2.8649</v>
          </cell>
        </row>
        <row r="1821">
          <cell r="A1821" t="str">
            <v>001.18.04680</v>
          </cell>
          <cell r="B1821" t="str">
            <v>União com rosca de pvc rígido para tubos de pvc rosqueável  2 pol</v>
          </cell>
          <cell r="C1821" t="str">
            <v>UN</v>
          </cell>
          <cell r="D1821">
            <v>26.331099999999999</v>
          </cell>
        </row>
        <row r="1822">
          <cell r="A1822" t="str">
            <v>001.18.04700</v>
          </cell>
          <cell r="B1822" t="str">
            <v>União com rosca de pvc rígido para tubos de pvc rosqueável  1 1/2 pol</v>
          </cell>
          <cell r="C1822" t="str">
            <v>UN</v>
          </cell>
          <cell r="D1822">
            <v>11.8111</v>
          </cell>
        </row>
        <row r="1823">
          <cell r="A1823" t="str">
            <v>001.18.04720</v>
          </cell>
          <cell r="B1823" t="str">
            <v>União com rosca de pvc rígido para tubos de pvc rosqueável 1 1/4 pol</v>
          </cell>
          <cell r="C1823" t="str">
            <v>UN</v>
          </cell>
          <cell r="D1823">
            <v>15.3111</v>
          </cell>
        </row>
        <row r="1824">
          <cell r="A1824" t="str">
            <v>001.18.04740</v>
          </cell>
          <cell r="B1824" t="str">
            <v>União com rosca de pvc rígido para tubos de pvc rosqueável  1 pol</v>
          </cell>
          <cell r="C1824" t="str">
            <v>UN</v>
          </cell>
          <cell r="D1824">
            <v>7.0148999999999999</v>
          </cell>
        </row>
        <row r="1825">
          <cell r="A1825" t="str">
            <v>001.18.04760</v>
          </cell>
          <cell r="B1825" t="str">
            <v>União com rosca de pvc rígido para tubos de pvc rosqueável  3/4 pol</v>
          </cell>
          <cell r="C1825" t="str">
            <v>UN</v>
          </cell>
          <cell r="D1825">
            <v>4.6749000000000001</v>
          </cell>
        </row>
        <row r="1826">
          <cell r="A1826" t="str">
            <v>001.18.04780</v>
          </cell>
          <cell r="B1826" t="str">
            <v>União com rosca de pvc rígido para tubos de pvc rosqueável  1/2 pol</v>
          </cell>
          <cell r="C1826" t="str">
            <v>UN</v>
          </cell>
          <cell r="D1826">
            <v>3.6049000000000002</v>
          </cell>
        </row>
        <row r="1827">
          <cell r="A1827" t="str">
            <v>001.18.04800</v>
          </cell>
          <cell r="B1827" t="str">
            <v>União com rosca de pvc rígido para tubos de pvc rosqueável  3 pol</v>
          </cell>
          <cell r="C1827" t="str">
            <v>UN</v>
          </cell>
          <cell r="D1827">
            <v>50.064900000000002</v>
          </cell>
        </row>
        <row r="1828">
          <cell r="A1828" t="str">
            <v>001.18.04820</v>
          </cell>
          <cell r="B1828" t="str">
            <v>Bucha de redução  de pvc rígido para tubos de pvc rosqueável  3x2 1/2pol</v>
          </cell>
          <cell r="C1828" t="str">
            <v>UN</v>
          </cell>
          <cell r="D1828">
            <v>6.3875999999999999</v>
          </cell>
        </row>
        <row r="1829">
          <cell r="A1829" t="str">
            <v>001.18.04840</v>
          </cell>
          <cell r="B1829" t="str">
            <v>Bucha de redução de pvc rígido para tubos de pvc rosqueável  3x2 pol</v>
          </cell>
          <cell r="C1829" t="str">
            <v>UN</v>
          </cell>
          <cell r="D1829">
            <v>8.2175999999999991</v>
          </cell>
        </row>
        <row r="1830">
          <cell r="A1830" t="str">
            <v>001.18.04860</v>
          </cell>
          <cell r="B1830" t="str">
            <v>Bucha de redução de pvc rígido para tubos de pvc rosqueável  3x1 1/2pol</v>
          </cell>
          <cell r="C1830" t="str">
            <v>UN</v>
          </cell>
          <cell r="D1830">
            <v>7.1475999999999997</v>
          </cell>
        </row>
        <row r="1831">
          <cell r="A1831" t="str">
            <v>001.18.04880</v>
          </cell>
          <cell r="B1831" t="str">
            <v>Bucha de redução de pvc rígido para tubos de pvc rosqueável  2 1/2x2 pol</v>
          </cell>
          <cell r="C1831" t="str">
            <v>UN</v>
          </cell>
          <cell r="D1831">
            <v>6.0675999999999997</v>
          </cell>
        </row>
        <row r="1832">
          <cell r="A1832" t="str">
            <v>001.18.04900</v>
          </cell>
          <cell r="B1832" t="str">
            <v>Bucha de redução de pvc rígido para tubos de pvc rosqueável  2 1/2x1.5 pol</v>
          </cell>
          <cell r="C1832" t="str">
            <v>UN</v>
          </cell>
          <cell r="D1832">
            <v>6.1829000000000001</v>
          </cell>
        </row>
        <row r="1833">
          <cell r="A1833" t="str">
            <v>001.18.04920</v>
          </cell>
          <cell r="B1833" t="str">
            <v>Bucha de redução de pvc rígido para tubos de pvc rosqueável  2 1/2x1 1/4 pol</v>
          </cell>
          <cell r="C1833" t="str">
            <v>UN</v>
          </cell>
          <cell r="D1833">
            <v>6.6429</v>
          </cell>
        </row>
        <row r="1834">
          <cell r="A1834" t="str">
            <v>001.18.04940</v>
          </cell>
          <cell r="B1834" t="str">
            <v>Bucha de redução de pvc rígido para tubos de pvc rosqueável  2x1 1/2pol</v>
          </cell>
          <cell r="C1834" t="str">
            <v>UN</v>
          </cell>
          <cell r="D1834">
            <v>5.4661</v>
          </cell>
        </row>
        <row r="1835">
          <cell r="A1835" t="str">
            <v>001.18.04960</v>
          </cell>
          <cell r="B1835" t="str">
            <v>Bucha de redução de pvc rigido para tubos de pvc rosqueável  2x1 1/4 pol</v>
          </cell>
          <cell r="C1835" t="str">
            <v>UN</v>
          </cell>
          <cell r="D1835">
            <v>5.9260999999999999</v>
          </cell>
        </row>
        <row r="1836">
          <cell r="A1836" t="str">
            <v>001.18.04980</v>
          </cell>
          <cell r="B1836" t="str">
            <v>Bucha de redução de pvc rígido para tubos de pvc rosqueável  2x1 pol</v>
          </cell>
          <cell r="C1836" t="str">
            <v>UN</v>
          </cell>
          <cell r="D1836">
            <v>6.9661</v>
          </cell>
        </row>
        <row r="1837">
          <cell r="A1837" t="str">
            <v>001.18.05000</v>
          </cell>
          <cell r="B1837" t="str">
            <v>Bucha de redução de pvc rígido para tubos de pvc rosqueável  1 1/2x1 1/4 pol</v>
          </cell>
          <cell r="C1837" t="str">
            <v>UN</v>
          </cell>
          <cell r="D1837">
            <v>4.3761000000000001</v>
          </cell>
        </row>
        <row r="1838">
          <cell r="A1838" t="str">
            <v>001.18.05020</v>
          </cell>
          <cell r="B1838" t="str">
            <v>Bucha de redução de pvc rígido para tubos de pvc rosqueável  11/2x1 pol</v>
          </cell>
          <cell r="C1838" t="str">
            <v>UN</v>
          </cell>
          <cell r="D1838">
            <v>4.3761000000000001</v>
          </cell>
        </row>
        <row r="1839">
          <cell r="A1839" t="str">
            <v>001.18.05040</v>
          </cell>
          <cell r="B1839" t="str">
            <v>Bucha de redução de pvc rígido para tubos de pvc rosqueável  11/2x3/4 pol</v>
          </cell>
          <cell r="C1839" t="str">
            <v>UN</v>
          </cell>
          <cell r="D1839">
            <v>5.0660999999999996</v>
          </cell>
        </row>
        <row r="1840">
          <cell r="A1840" t="str">
            <v>001.18.05060</v>
          </cell>
          <cell r="B1840" t="str">
            <v>Bucha de redução de pvc rígido para tubos de pvc rosqueável  1 1/2x1/2 pol</v>
          </cell>
          <cell r="C1840" t="str">
            <v>UN</v>
          </cell>
          <cell r="D1840">
            <v>3.7561</v>
          </cell>
        </row>
        <row r="1841">
          <cell r="A1841" t="str">
            <v>001.18.05080</v>
          </cell>
          <cell r="B1841" t="str">
            <v>Bucha de redução de pvc rígido para tubos de pvc rosqueável  1 1/4x1 pol</v>
          </cell>
          <cell r="C1841" t="str">
            <v>UN</v>
          </cell>
          <cell r="D1841">
            <v>3.7791999999999999</v>
          </cell>
        </row>
        <row r="1842">
          <cell r="A1842" t="str">
            <v>001.18.05100</v>
          </cell>
          <cell r="B1842" t="str">
            <v>Bucha de redução de pvc rígido para tubos de pvc rosqueável  1 1/4x3/4 pol</v>
          </cell>
          <cell r="C1842" t="str">
            <v>UN</v>
          </cell>
          <cell r="D1842">
            <v>3.9592000000000001</v>
          </cell>
        </row>
        <row r="1843">
          <cell r="A1843" t="str">
            <v>001.18.05120</v>
          </cell>
          <cell r="B1843" t="str">
            <v>Bucha de redução de pvc rígido para tubos de pvc rosqueável  1 1/4x1/2 pol</v>
          </cell>
          <cell r="C1843" t="str">
            <v>UN</v>
          </cell>
          <cell r="D1843">
            <v>4.2991999999999999</v>
          </cell>
        </row>
        <row r="1844">
          <cell r="A1844" t="str">
            <v>001.18.05140</v>
          </cell>
          <cell r="B1844" t="str">
            <v>Bucha de redução de pvc rígido para tubos de pvc rosqueável  1x3/4 pol</v>
          </cell>
          <cell r="C1844" t="str">
            <v>UN</v>
          </cell>
          <cell r="D1844">
            <v>2.5427</v>
          </cell>
        </row>
        <row r="1845">
          <cell r="A1845" t="str">
            <v>001.18.05160</v>
          </cell>
          <cell r="B1845" t="str">
            <v>Fornecimento e instalação de bucha de redução de pvc rígido para tubos de pvc rosqueável  1x1/2 pol</v>
          </cell>
          <cell r="C1845" t="str">
            <v>UN</v>
          </cell>
          <cell r="D1845">
            <v>2.4826999999999999</v>
          </cell>
        </row>
        <row r="1846">
          <cell r="A1846" t="str">
            <v>001.18.05180</v>
          </cell>
          <cell r="B1846" t="str">
            <v>Bucha de redução de pvc rígido para tubos de pvc rosqueável  3/4x1/2 pol</v>
          </cell>
          <cell r="C1846" t="str">
            <v>UN</v>
          </cell>
          <cell r="D1846">
            <v>2.1427</v>
          </cell>
        </row>
        <row r="1847">
          <cell r="A1847" t="str">
            <v>001.18.05200</v>
          </cell>
          <cell r="B1847" t="str">
            <v>Cruzeta de pvc rígido para tubos de pvc rosqueável  2 pol</v>
          </cell>
          <cell r="C1847" t="str">
            <v>UN</v>
          </cell>
          <cell r="D1847">
            <v>15.852499999999999</v>
          </cell>
        </row>
        <row r="1848">
          <cell r="A1848" t="str">
            <v>001.18.05220</v>
          </cell>
          <cell r="B1848" t="str">
            <v>Cruzeta de pvc rígido para tubos de pvc rosqueável  1 pol</v>
          </cell>
          <cell r="C1848" t="str">
            <v>UN</v>
          </cell>
          <cell r="D1848">
            <v>4.9051</v>
          </cell>
        </row>
        <row r="1849">
          <cell r="A1849" t="str">
            <v>001.18.05240</v>
          </cell>
          <cell r="B1849" t="str">
            <v>Cruzeta de pvc rígido para tubos de pvc rosqueável  3/4 pol</v>
          </cell>
          <cell r="C1849" t="str">
            <v>UN</v>
          </cell>
          <cell r="D1849">
            <v>4.0311000000000003</v>
          </cell>
        </row>
        <row r="1850">
          <cell r="A1850" t="str">
            <v>001.18.05260</v>
          </cell>
          <cell r="B1850" t="str">
            <v>Cruzeta de pvc rígido para tubos de pvc rosqueável  1/2 pol</v>
          </cell>
          <cell r="C1850" t="str">
            <v>UN</v>
          </cell>
          <cell r="D1850">
            <v>5.0510999999999999</v>
          </cell>
        </row>
        <row r="1851">
          <cell r="A1851" t="str">
            <v>001.18.05280</v>
          </cell>
          <cell r="B1851" t="str">
            <v>Curva de 90º de pvc rígido para tubos de pvc rosqueável  4 pol</v>
          </cell>
          <cell r="C1851" t="str">
            <v>UN</v>
          </cell>
          <cell r="D1851">
            <v>24.5764</v>
          </cell>
        </row>
        <row r="1852">
          <cell r="A1852" t="str">
            <v>001.18.05300</v>
          </cell>
          <cell r="B1852" t="str">
            <v>Curva de 90º de pvc rígido para tubos de pvc rosqueável  3 pol</v>
          </cell>
          <cell r="C1852" t="str">
            <v>UN</v>
          </cell>
          <cell r="D1852">
            <v>13.1076</v>
          </cell>
        </row>
        <row r="1853">
          <cell r="A1853" t="str">
            <v>001.18.05320</v>
          </cell>
          <cell r="B1853" t="str">
            <v>Curva de 90º de pvc rígido para tubos de pvc rosqueável  2 1/2 pol</v>
          </cell>
          <cell r="C1853" t="str">
            <v>UN</v>
          </cell>
          <cell r="D1853">
            <v>12.717599999999999</v>
          </cell>
        </row>
        <row r="1854">
          <cell r="A1854" t="str">
            <v>001.18.05340</v>
          </cell>
          <cell r="B1854" t="str">
            <v>Curva de 90º de pvc rígido para tubos de pvc rosqueável  2 pol</v>
          </cell>
          <cell r="C1854" t="str">
            <v>UN</v>
          </cell>
          <cell r="D1854">
            <v>13.9361</v>
          </cell>
        </row>
        <row r="1855">
          <cell r="A1855" t="str">
            <v>001.18.05360</v>
          </cell>
          <cell r="B1855" t="str">
            <v>Curva de 90º de pvc rígido para tubos de pvc rosqueável  1 1/2 pol</v>
          </cell>
          <cell r="C1855" t="str">
            <v>UN</v>
          </cell>
          <cell r="D1855">
            <v>8.0260999999999996</v>
          </cell>
        </row>
        <row r="1856">
          <cell r="A1856" t="str">
            <v>001.18.05380</v>
          </cell>
          <cell r="B1856" t="str">
            <v>Curva de 90º de pvc rígido para tubos  de pvc rosqueável  1 1/4 pol</v>
          </cell>
          <cell r="C1856" t="str">
            <v>UN</v>
          </cell>
          <cell r="D1856">
            <v>7.7361000000000004</v>
          </cell>
        </row>
        <row r="1857">
          <cell r="A1857" t="str">
            <v>001.18.05400</v>
          </cell>
          <cell r="B1857" t="str">
            <v>Curva de 90º de pvc rígido para tubos de pvc rosqueável  1 pol</v>
          </cell>
          <cell r="C1857" t="str">
            <v>UN</v>
          </cell>
          <cell r="D1857">
            <v>3.9426999999999999</v>
          </cell>
        </row>
        <row r="1858">
          <cell r="A1858" t="str">
            <v>001.18.05420</v>
          </cell>
          <cell r="B1858" t="str">
            <v>Curva de 90º de pvc rígido para tubos de pvc rosqueável  3/4 pol</v>
          </cell>
          <cell r="C1858" t="str">
            <v>UN</v>
          </cell>
          <cell r="D1858">
            <v>3.1227</v>
          </cell>
        </row>
        <row r="1859">
          <cell r="A1859" t="str">
            <v>001.18.05440</v>
          </cell>
          <cell r="B1859" t="str">
            <v>Curva de 90º de pvc rígido para tubos de pvc rosqueável  1/2pol</v>
          </cell>
          <cell r="C1859" t="str">
            <v>UN</v>
          </cell>
          <cell r="D1859">
            <v>2.7726999999999999</v>
          </cell>
        </row>
        <row r="1860">
          <cell r="A1860" t="str">
            <v>001.18.05460</v>
          </cell>
          <cell r="B1860" t="str">
            <v>Curva de 45º de pvc rígido para tubos de pvc rosqueável  2 1/2 pol</v>
          </cell>
          <cell r="C1860" t="str">
            <v>UN</v>
          </cell>
          <cell r="D1860">
            <v>9.6576000000000004</v>
          </cell>
        </row>
        <row r="1861">
          <cell r="A1861" t="str">
            <v>001.18.05480</v>
          </cell>
          <cell r="B1861" t="str">
            <v>Curva de 45º de pvc rígido para tubos de pvc rosqueável  2  pol</v>
          </cell>
          <cell r="C1861" t="str">
            <v>UN</v>
          </cell>
          <cell r="D1861">
            <v>7.3761000000000001</v>
          </cell>
        </row>
        <row r="1862">
          <cell r="A1862" t="str">
            <v>001.18.05500</v>
          </cell>
          <cell r="B1862" t="str">
            <v>Curva de 45º de pvc rígido para tubos de pvc rosqueável  1 1/2 pol</v>
          </cell>
          <cell r="C1862" t="str">
            <v>UN</v>
          </cell>
          <cell r="D1862">
            <v>5.0361000000000002</v>
          </cell>
        </row>
        <row r="1863">
          <cell r="A1863" t="str">
            <v>001.18.05520</v>
          </cell>
          <cell r="B1863" t="str">
            <v>Curva de 45º de pvc rígido para tubos de pvc rosqueável  1 1/4 pol</v>
          </cell>
          <cell r="C1863" t="str">
            <v>UN</v>
          </cell>
          <cell r="D1863">
            <v>4.7911000000000001</v>
          </cell>
        </row>
        <row r="1864">
          <cell r="A1864" t="str">
            <v>001.18.05540</v>
          </cell>
          <cell r="B1864" t="str">
            <v>Curva de 45º de pvc rígido para tubos de pvc rosqueável  1  pol</v>
          </cell>
          <cell r="C1864" t="str">
            <v>UN</v>
          </cell>
          <cell r="D1864">
            <v>3.0527000000000002</v>
          </cell>
        </row>
        <row r="1865">
          <cell r="A1865" t="str">
            <v>001.18.05560</v>
          </cell>
          <cell r="B1865" t="str">
            <v>Curva de 45º de pvc rígido para tubos de pvc rosqueável  3/4  pol</v>
          </cell>
          <cell r="C1865" t="str">
            <v>UN</v>
          </cell>
          <cell r="D1865">
            <v>2.6027</v>
          </cell>
        </row>
        <row r="1866">
          <cell r="A1866" t="str">
            <v>001.18.05580</v>
          </cell>
          <cell r="B1866" t="str">
            <v>Curva de 45º de pvc rígido para tubos de pvc rosqueável  1/2  pol</v>
          </cell>
          <cell r="C1866" t="str">
            <v>UN</v>
          </cell>
          <cell r="D1866">
            <v>2.3927</v>
          </cell>
        </row>
        <row r="1867">
          <cell r="A1867" t="str">
            <v>001.18.05600</v>
          </cell>
          <cell r="B1867" t="str">
            <v>Luva simples de pvc rígido para tubos de pvc rosqueável  4 pol</v>
          </cell>
          <cell r="C1867" t="str">
            <v>UN</v>
          </cell>
          <cell r="D1867">
            <v>11.7264</v>
          </cell>
        </row>
        <row r="1868">
          <cell r="A1868" t="str">
            <v>001.18.05620</v>
          </cell>
          <cell r="B1868" t="str">
            <v>Luva simples de pvc rígido para tubos de pvc rosqueável  3 pol</v>
          </cell>
          <cell r="C1868" t="str">
            <v>UN</v>
          </cell>
          <cell r="D1868">
            <v>9.7276000000000007</v>
          </cell>
        </row>
        <row r="1869">
          <cell r="A1869" t="str">
            <v>001.18.05640</v>
          </cell>
          <cell r="B1869" t="str">
            <v>Luva simples de pvc rígido para tubos de pvc rosqueável  2 1/2 pol</v>
          </cell>
          <cell r="C1869" t="str">
            <v>UN</v>
          </cell>
          <cell r="D1869">
            <v>9.4876000000000005</v>
          </cell>
        </row>
        <row r="1870">
          <cell r="A1870" t="str">
            <v>001.18.05660</v>
          </cell>
          <cell r="B1870" t="str">
            <v>Luva simples de pvc rígido para tubos de pvc rosqueável  2 pol</v>
          </cell>
          <cell r="C1870" t="str">
            <v>UN</v>
          </cell>
          <cell r="D1870">
            <v>7.8761000000000001</v>
          </cell>
        </row>
        <row r="1871">
          <cell r="A1871" t="str">
            <v>001.18.05680</v>
          </cell>
          <cell r="B1871" t="str">
            <v>Luva simples de pvc rígido para tubos de pvc rosqueável  1 1/2 pol</v>
          </cell>
          <cell r="C1871" t="str">
            <v>UN</v>
          </cell>
          <cell r="D1871">
            <v>4.8960999999999997</v>
          </cell>
        </row>
        <row r="1872">
          <cell r="A1872" t="str">
            <v>001.18.05700</v>
          </cell>
          <cell r="B1872" t="str">
            <v>Luva simples de pvc rígido para tubos de pvc rosqueável  1 1/4 pol</v>
          </cell>
          <cell r="C1872" t="str">
            <v>UN</v>
          </cell>
          <cell r="D1872">
            <v>4.7361000000000004</v>
          </cell>
        </row>
        <row r="1873">
          <cell r="A1873" t="str">
            <v>001.18.05720</v>
          </cell>
          <cell r="B1873" t="str">
            <v>Luva simples de pvc rígido para tubos de pvc rosqueável  1 pol</v>
          </cell>
          <cell r="C1873" t="str">
            <v>UN</v>
          </cell>
          <cell r="D1873">
            <v>2.7776999999999998</v>
          </cell>
        </row>
        <row r="1874">
          <cell r="A1874" t="str">
            <v>001.18.05740</v>
          </cell>
          <cell r="B1874" t="str">
            <v>Luva simples de pvc rígido para tubos de pvc rosqueável  3/4 pol</v>
          </cell>
          <cell r="C1874" t="str">
            <v>UN</v>
          </cell>
          <cell r="D1874">
            <v>2.4226999999999999</v>
          </cell>
        </row>
        <row r="1875">
          <cell r="A1875" t="str">
            <v>001.18.05760</v>
          </cell>
          <cell r="B1875" t="str">
            <v>Luva simples de pvc rígido para tubos de pvc rosqueável  1/2 pol</v>
          </cell>
          <cell r="C1875" t="str">
            <v>UN</v>
          </cell>
          <cell r="D1875">
            <v>2.2427000000000001</v>
          </cell>
        </row>
        <row r="1876">
          <cell r="A1876" t="str">
            <v>001.18.05780</v>
          </cell>
          <cell r="B1876" t="str">
            <v>Luva de redução pvc rígido para tubos de pvc rosqueável  1x3/4 pol</v>
          </cell>
          <cell r="C1876" t="str">
            <v>UN</v>
          </cell>
          <cell r="D1876">
            <v>3.0627</v>
          </cell>
        </row>
        <row r="1877">
          <cell r="A1877" t="str">
            <v>001.18.05800</v>
          </cell>
          <cell r="B1877" t="str">
            <v>Luva de redução pvc rígido para tubos de pvc rosqueável  3/4x1/2 pol</v>
          </cell>
          <cell r="C1877" t="str">
            <v>UN</v>
          </cell>
          <cell r="D1877">
            <v>2.7227000000000001</v>
          </cell>
        </row>
        <row r="1878">
          <cell r="A1878" t="str">
            <v>001.18.05820</v>
          </cell>
          <cell r="B1878" t="str">
            <v>Junção 45º de pvc rígido para tubos de pvc rosqueável  2 pol</v>
          </cell>
          <cell r="C1878" t="str">
            <v>UN</v>
          </cell>
          <cell r="D1878">
            <v>5.1460999999999997</v>
          </cell>
        </row>
        <row r="1879">
          <cell r="A1879" t="str">
            <v>001.18.05840</v>
          </cell>
          <cell r="B1879" t="str">
            <v>Niple duplo de pvc rígido para tubos de pvc rosqueável  2 pol</v>
          </cell>
          <cell r="C1879" t="str">
            <v>UN</v>
          </cell>
          <cell r="D1879">
            <v>7.1760999999999999</v>
          </cell>
        </row>
        <row r="1880">
          <cell r="A1880" t="str">
            <v>001.18.05860</v>
          </cell>
          <cell r="B1880" t="str">
            <v>Niple duplo de pvc rígido para tubos de pvc rosqueável  1 1/2 pol</v>
          </cell>
          <cell r="C1880" t="str">
            <v>UN</v>
          </cell>
          <cell r="D1880">
            <v>4.5960999999999999</v>
          </cell>
        </row>
        <row r="1881">
          <cell r="A1881" t="str">
            <v>001.18.05880</v>
          </cell>
          <cell r="B1881" t="str">
            <v>Niple duplo de pvc rígido para tubos de pvc rosqueável  1 1/4 pol</v>
          </cell>
          <cell r="C1881" t="str">
            <v>UN</v>
          </cell>
          <cell r="D1881">
            <v>4.5560999999999998</v>
          </cell>
        </row>
        <row r="1882">
          <cell r="A1882" t="str">
            <v>001.18.05900</v>
          </cell>
          <cell r="B1882" t="str">
            <v>Niple duplo de pvc rígido para tubos de pvc rosqueável  1  pol</v>
          </cell>
          <cell r="C1882" t="str">
            <v>UN</v>
          </cell>
          <cell r="D1882">
            <v>2.6227</v>
          </cell>
        </row>
        <row r="1883">
          <cell r="A1883" t="str">
            <v>001.18.05920</v>
          </cell>
          <cell r="B1883" t="str">
            <v>Niple duplo de pvc rígido para tubos de pvc rosqueável  3/4  pol</v>
          </cell>
          <cell r="C1883" t="str">
            <v>UN</v>
          </cell>
          <cell r="D1883">
            <v>2.2427000000000001</v>
          </cell>
        </row>
        <row r="1884">
          <cell r="A1884" t="str">
            <v>001.18.05940</v>
          </cell>
          <cell r="B1884" t="str">
            <v>Niple duplo de pvc rígido para tubos de pvc rosqueável  1/2  pol</v>
          </cell>
          <cell r="C1884" t="str">
            <v>UN</v>
          </cell>
          <cell r="D1884">
            <v>2.1326999999999998</v>
          </cell>
        </row>
        <row r="1885">
          <cell r="A1885" t="str">
            <v>001.18.05960</v>
          </cell>
          <cell r="B1885" t="str">
            <v>Niple duplo de pvc rígido para tubos de pvc rosqueável  3  pol</v>
          </cell>
          <cell r="C1885" t="str">
            <v>UN</v>
          </cell>
          <cell r="D1885">
            <v>16.312899999999999</v>
          </cell>
        </row>
        <row r="1886">
          <cell r="A1886" t="str">
            <v>001.18.05980</v>
          </cell>
          <cell r="B1886" t="str">
            <v>Adaptador com rosca e flange para caixa de água de pvc inclusive assentamento 2 pol</v>
          </cell>
          <cell r="C1886" t="str">
            <v>UN</v>
          </cell>
          <cell r="D1886">
            <v>10.8184</v>
          </cell>
        </row>
        <row r="1887">
          <cell r="A1887" t="str">
            <v>001.18.06000</v>
          </cell>
          <cell r="B1887" t="str">
            <v>Adaptador com rosca e flange para caixa de água de pvc inclusive assentamento 1 pol</v>
          </cell>
          <cell r="C1887" t="str">
            <v>UN</v>
          </cell>
          <cell r="D1887">
            <v>9.8644999999999996</v>
          </cell>
        </row>
        <row r="1888">
          <cell r="A1888" t="str">
            <v>001.18.06020</v>
          </cell>
          <cell r="B1888" t="str">
            <v>Adaptador com rosca e flange para caixa de água de pvc inclusive assentamento 3/4 pol</v>
          </cell>
          <cell r="C1888" t="str">
            <v>UN</v>
          </cell>
          <cell r="D1888">
            <v>8.0545000000000009</v>
          </cell>
        </row>
        <row r="1889">
          <cell r="A1889" t="str">
            <v>001.18.06040</v>
          </cell>
          <cell r="B1889" t="str">
            <v>Adaptador com rosca e flange para caixa de água de pvc inclusive assentamento 1/2 pol</v>
          </cell>
          <cell r="C1889" t="str">
            <v>UN</v>
          </cell>
          <cell r="D1889">
            <v>8.0545000000000009</v>
          </cell>
        </row>
        <row r="1890">
          <cell r="A1890" t="str">
            <v>001.18.06060</v>
          </cell>
          <cell r="B1890" t="str">
            <v>Adaptador com rosca e flange para caixa de água de pvc inclusive assentamento 3 pol</v>
          </cell>
          <cell r="C1890" t="str">
            <v>UN</v>
          </cell>
          <cell r="D1890">
            <v>57.702100000000002</v>
          </cell>
        </row>
        <row r="1891">
          <cell r="A1891" t="str">
            <v>001.18.06080</v>
          </cell>
          <cell r="B1891" t="str">
            <v>Tampão ou cap de pvc rígido para tubos de pvc rosqueável  3 pol</v>
          </cell>
          <cell r="C1891" t="str">
            <v>UN</v>
          </cell>
          <cell r="D1891">
            <v>7.8174000000000001</v>
          </cell>
        </row>
        <row r="1892">
          <cell r="A1892" t="str">
            <v>001.18.06100</v>
          </cell>
          <cell r="B1892" t="str">
            <v>Tampão ou cap de pvc rígido para tubos de pvc rosqueável  2.5 pol</v>
          </cell>
          <cell r="C1892" t="str">
            <v>UN</v>
          </cell>
          <cell r="D1892">
            <v>6.9273999999999996</v>
          </cell>
        </row>
        <row r="1893">
          <cell r="A1893" t="str">
            <v>001.18.06120</v>
          </cell>
          <cell r="B1893" t="str">
            <v>Tampão ou cap de pvc rígido para tubos de pvc rosqueável  2.00 pol</v>
          </cell>
          <cell r="C1893" t="str">
            <v>UN</v>
          </cell>
          <cell r="D1893">
            <v>5.8452999999999999</v>
          </cell>
        </row>
        <row r="1894">
          <cell r="A1894" t="str">
            <v>001.18.06140</v>
          </cell>
          <cell r="B1894" t="str">
            <v>Tampão ou cap de pvc rígido para tubos de pvc rosqueável  1 1/2 pol</v>
          </cell>
          <cell r="C1894" t="str">
            <v>UN</v>
          </cell>
          <cell r="D1894">
            <v>4.7953000000000001</v>
          </cell>
        </row>
        <row r="1895">
          <cell r="A1895" t="str">
            <v>001.18.06160</v>
          </cell>
          <cell r="B1895" t="str">
            <v>Tampão ou cap de pvc rígido para tubos de pvc rosqueável  1 1/4 pol</v>
          </cell>
          <cell r="C1895" t="str">
            <v>UN</v>
          </cell>
          <cell r="D1895">
            <v>3.9853000000000001</v>
          </cell>
        </row>
        <row r="1896">
          <cell r="A1896" t="str">
            <v>001.18.06180</v>
          </cell>
          <cell r="B1896" t="str">
            <v>Tampão ou cap de pvc rígido para tubos de pvc rosqueável  1 pol</v>
          </cell>
          <cell r="C1896" t="str">
            <v>UN</v>
          </cell>
          <cell r="D1896">
            <v>2.1837</v>
          </cell>
        </row>
        <row r="1897">
          <cell r="A1897" t="str">
            <v>001.18.06200</v>
          </cell>
          <cell r="B1897" t="str">
            <v>Tampão ou cap de pvc rígido para tubos de pvc rosqueável  3/4 pol</v>
          </cell>
          <cell r="C1897" t="str">
            <v>UN</v>
          </cell>
          <cell r="D1897">
            <v>1.6036999999999999</v>
          </cell>
        </row>
        <row r="1898">
          <cell r="A1898" t="str">
            <v>001.18.06220</v>
          </cell>
          <cell r="B1898" t="str">
            <v>Tampão ou cap de pvc rígido para tubos de pvc rosqueável  1/2 pol</v>
          </cell>
          <cell r="C1898" t="str">
            <v>UN</v>
          </cell>
          <cell r="D1898">
            <v>1.3436999999999999</v>
          </cell>
        </row>
        <row r="1899">
          <cell r="A1899" t="str">
            <v>001.18.06240</v>
          </cell>
          <cell r="B1899" t="str">
            <v>Flange sextavado com rosca e sem furos de pvc rígido para tubos de pvc rosqueável  4 pol</v>
          </cell>
          <cell r="C1899" t="str">
            <v>UN</v>
          </cell>
          <cell r="D1899">
            <v>37.497399999999999</v>
          </cell>
        </row>
        <row r="1900">
          <cell r="A1900" t="str">
            <v>001.18.06260</v>
          </cell>
          <cell r="B1900" t="str">
            <v>Flange sextavado com rosca e sem furos de pvc rígido para tubos de pvc rosqueável  3 pol</v>
          </cell>
          <cell r="C1900" t="str">
            <v>UN</v>
          </cell>
          <cell r="D1900">
            <v>20.3874</v>
          </cell>
        </row>
        <row r="1901">
          <cell r="A1901" t="str">
            <v>001.18.06280</v>
          </cell>
          <cell r="B1901" t="str">
            <v>Flange sextavado com rosca e sem furos de pvc rígido para tubos de pvc rosqueável  2 1/2 pol</v>
          </cell>
          <cell r="C1901" t="str">
            <v>UN</v>
          </cell>
          <cell r="D1901">
            <v>20.3674</v>
          </cell>
        </row>
        <row r="1902">
          <cell r="A1902" t="str">
            <v>001.18.06300</v>
          </cell>
          <cell r="B1902" t="str">
            <v>Flange sextavado com rosca e sem furos de pvc rígido para tubos de pvc rosqueável  2 pol</v>
          </cell>
          <cell r="C1902" t="str">
            <v>UN</v>
          </cell>
          <cell r="D1902">
            <v>4.0652999999999997</v>
          </cell>
        </row>
        <row r="1903">
          <cell r="A1903" t="str">
            <v>001.18.06320</v>
          </cell>
          <cell r="B1903" t="str">
            <v>Flange sextavado com rosca e sem furos de pvc rígido para tubos de pvc rosqueável  1 1/2 pol</v>
          </cell>
          <cell r="C1903" t="str">
            <v>UN</v>
          </cell>
          <cell r="D1903">
            <v>3.2953000000000001</v>
          </cell>
        </row>
        <row r="1904">
          <cell r="A1904" t="str">
            <v>001.18.06340</v>
          </cell>
          <cell r="B1904" t="str">
            <v>Flange sextavado com rosca e sem furos de pvc rígido para tubos de pvc rosqueável  1 1/4 pol</v>
          </cell>
          <cell r="C1904" t="str">
            <v>UN</v>
          </cell>
          <cell r="D1904">
            <v>2.6353</v>
          </cell>
        </row>
        <row r="1905">
          <cell r="A1905" t="str">
            <v>001.18.06360</v>
          </cell>
          <cell r="B1905" t="str">
            <v>Flange sextavado com rosca e sem furos de pvc rígido para tubos de pvc rosqueável  1 pol</v>
          </cell>
          <cell r="C1905" t="str">
            <v>UN</v>
          </cell>
          <cell r="D1905">
            <v>2.1937000000000002</v>
          </cell>
        </row>
        <row r="1906">
          <cell r="A1906" t="str">
            <v>001.18.06380</v>
          </cell>
          <cell r="B1906" t="str">
            <v>Flange sextavado com rosca e sem furos de pvc rígido para tubos de pvc rosqueável  3/4 pol</v>
          </cell>
          <cell r="C1906" t="str">
            <v>UN</v>
          </cell>
          <cell r="D1906">
            <v>1.9437</v>
          </cell>
        </row>
        <row r="1907">
          <cell r="A1907" t="str">
            <v>001.18.06400</v>
          </cell>
          <cell r="B1907" t="str">
            <v>Flange sextavado com rosca e sem furos de pvc rígido para tubos de pvc rosqueável  1/2 pol</v>
          </cell>
          <cell r="C1907" t="str">
            <v>UN</v>
          </cell>
          <cell r="D1907">
            <v>1.6287</v>
          </cell>
        </row>
        <row r="1908">
          <cell r="A1908" t="str">
            <v>001.18.06420</v>
          </cell>
          <cell r="B1908" t="str">
            <v>Plug ou bujão de 2"""""""", de pvc rígido, para tubos de pvc rosqueável</v>
          </cell>
          <cell r="C1908" t="str">
            <v>UN</v>
          </cell>
          <cell r="D1908">
            <v>3.6353</v>
          </cell>
        </row>
        <row r="1909">
          <cell r="A1909" t="str">
            <v>001.18.06440</v>
          </cell>
          <cell r="B1909" t="str">
            <v>Plug ou bujão de 1 1/2"""""""", de pvc rígido, para tubos de pvc rosqueável</v>
          </cell>
          <cell r="C1909" t="str">
            <v>UN</v>
          </cell>
          <cell r="D1909">
            <v>3.2252999999999998</v>
          </cell>
        </row>
        <row r="1910">
          <cell r="A1910" t="str">
            <v>001.18.06460</v>
          </cell>
          <cell r="B1910" t="str">
            <v>Plug ou bujão de 1 1/4"""""""", de pvc rígido, para tubos de pvc rosqueável</v>
          </cell>
          <cell r="C1910" t="str">
            <v>UN</v>
          </cell>
          <cell r="D1910">
            <v>2.2353000000000001</v>
          </cell>
        </row>
        <row r="1911">
          <cell r="A1911" t="str">
            <v>001.18.06480</v>
          </cell>
          <cell r="B1911" t="str">
            <v>Plug ou bujão de 1"""""""", de pvc rígido, para tubos de pvc rosqueável</v>
          </cell>
          <cell r="C1911" t="str">
            <v>UN</v>
          </cell>
          <cell r="D1911">
            <v>1.5037</v>
          </cell>
        </row>
        <row r="1912">
          <cell r="A1912" t="str">
            <v>001.18.06500</v>
          </cell>
          <cell r="B1912" t="str">
            <v>Plug ou bujão de 3/4"""""""", de pvc rígido, para tubos de pvc rosqueável</v>
          </cell>
          <cell r="C1912" t="str">
            <v>UN</v>
          </cell>
          <cell r="D1912">
            <v>1.2877000000000001</v>
          </cell>
        </row>
        <row r="1913">
          <cell r="A1913" t="str">
            <v>001.18.06520</v>
          </cell>
          <cell r="B1913" t="str">
            <v>Plug ou bujão de 1/2"""""""", de pvc rígido, para tubos de pvc rosqueável</v>
          </cell>
          <cell r="C1913" t="str">
            <v>UN</v>
          </cell>
          <cell r="D1913">
            <v>1.2037</v>
          </cell>
        </row>
        <row r="1914">
          <cell r="A1914" t="str">
            <v>001.18.06540</v>
          </cell>
          <cell r="B1914" t="str">
            <v>Joelho de 90º rosqueável com bucha de latão 1/2"""""""", de pvc rígido,</v>
          </cell>
          <cell r="C1914" t="str">
            <v>UN</v>
          </cell>
          <cell r="D1914">
            <v>3.7526999999999999</v>
          </cell>
        </row>
        <row r="1915">
          <cell r="A1915" t="str">
            <v>001.18.06560</v>
          </cell>
          <cell r="B1915" t="str">
            <v>Joelho de 90º rosqueável com bucha de latão 3/4"""""""", de pvc rígido,</v>
          </cell>
          <cell r="C1915" t="str">
            <v>UN</v>
          </cell>
          <cell r="D1915">
            <v>4.0427</v>
          </cell>
        </row>
        <row r="1916">
          <cell r="A1916" t="str">
            <v>001.18.06580</v>
          </cell>
          <cell r="B1916" t="str">
            <v>Joelho 90º redução rosqueável com bucha de latão 3/4"""""""" x 1/2"""""""", de  pvc rígido,</v>
          </cell>
          <cell r="C1916" t="str">
            <v>UN</v>
          </cell>
          <cell r="D1916">
            <v>4.2327000000000004</v>
          </cell>
        </row>
        <row r="1917">
          <cell r="A1917" t="str">
            <v>001.18.06600</v>
          </cell>
          <cell r="B1917" t="str">
            <v>Tee 90º rosqueável  1/2"""""""",com bucha de latão na boca central</v>
          </cell>
          <cell r="C1917" t="str">
            <v>UN</v>
          </cell>
          <cell r="D1917">
            <v>4.0449000000000002</v>
          </cell>
        </row>
        <row r="1918">
          <cell r="A1918" t="str">
            <v>001.18.06620</v>
          </cell>
          <cell r="B1918" t="str">
            <v>Tee 90º rosqueável 3/4"""""""", com bucha de latão na boca central</v>
          </cell>
          <cell r="C1918" t="str">
            <v>UN</v>
          </cell>
          <cell r="D1918">
            <v>4.8249000000000004</v>
          </cell>
        </row>
        <row r="1919">
          <cell r="A1919" t="str">
            <v>001.18.06640</v>
          </cell>
          <cell r="B1919" t="str">
            <v>Tee 90º redução rosqueável 3/4""""""""x1/2"""""""", com bucha de latão na boca central</v>
          </cell>
          <cell r="C1919" t="str">
            <v>UN</v>
          </cell>
          <cell r="D1919">
            <v>4.1649000000000003</v>
          </cell>
        </row>
        <row r="1920">
          <cell r="A1920" t="str">
            <v>001.18.06660</v>
          </cell>
          <cell r="B1920" t="str">
            <v>Tubo cpva, aquatherm - 22 mm - 3/4"""""""" em barras de 3.00 m</v>
          </cell>
          <cell r="C1920" t="str">
            <v>ML</v>
          </cell>
          <cell r="D1920">
            <v>8.8134999999999994</v>
          </cell>
        </row>
        <row r="1921">
          <cell r="A1921" t="str">
            <v>001.18.06680</v>
          </cell>
          <cell r="B1921" t="str">
            <v>Tubo cpva, aquatherm - 28 mm - 1"""""""" em barras de 3.00 m</v>
          </cell>
          <cell r="C1921" t="str">
            <v>ML</v>
          </cell>
          <cell r="D1921">
            <v>11.75</v>
          </cell>
        </row>
        <row r="1922">
          <cell r="A1922" t="str">
            <v>001.18.06700</v>
          </cell>
          <cell r="B1922" t="str">
            <v>Joelho de 90º, aquatherm - 22 mm 3/4""""""""</v>
          </cell>
          <cell r="C1922" t="str">
            <v>UN</v>
          </cell>
          <cell r="D1922">
            <v>3.6526999999999998</v>
          </cell>
        </row>
        <row r="1923">
          <cell r="A1923" t="str">
            <v>001.18.06720</v>
          </cell>
          <cell r="B1923" t="str">
            <v>Joelho de 90º, aquatherm - 28 mm 1""""""""</v>
          </cell>
          <cell r="C1923" t="str">
            <v>UN</v>
          </cell>
          <cell r="D1923">
            <v>5.7949000000000002</v>
          </cell>
        </row>
        <row r="1924">
          <cell r="A1924" t="str">
            <v>001.18.06740</v>
          </cell>
          <cell r="B1924" t="str">
            <v>Tee de 90º, aquatherm - 22 mm - 3/4 """"""""</v>
          </cell>
          <cell r="C1924" t="str">
            <v>UN</v>
          </cell>
          <cell r="D1924">
            <v>3.9249000000000001</v>
          </cell>
        </row>
        <row r="1925">
          <cell r="A1925" t="str">
            <v>001.18.06760</v>
          </cell>
          <cell r="B1925" t="str">
            <v>Tee de 90º, aquatherm 28 mm - 1""""""""</v>
          </cell>
          <cell r="C1925" t="str">
            <v>UN</v>
          </cell>
          <cell r="D1925">
            <v>5.7873999999999999</v>
          </cell>
        </row>
        <row r="1926">
          <cell r="A1926" t="str">
            <v>001.18.06780</v>
          </cell>
          <cell r="B1926" t="str">
            <v>Conector aquatherm - 28 mm - 1""""""""</v>
          </cell>
          <cell r="C1926" t="str">
            <v>UN</v>
          </cell>
          <cell r="D1926">
            <v>8.9191000000000003</v>
          </cell>
        </row>
        <row r="1927">
          <cell r="A1927" t="str">
            <v>001.18.06800</v>
          </cell>
          <cell r="B1927" t="str">
            <v>Fornecimento e instalação de mangueira marron de pvc para água de 3/4""""""""x2,5 mm de espessura</v>
          </cell>
          <cell r="C1927" t="str">
            <v>ML</v>
          </cell>
          <cell r="D1927">
            <v>1.1698</v>
          </cell>
        </row>
        <row r="1928">
          <cell r="A1928" t="str">
            <v>001.18.06820</v>
          </cell>
          <cell r="B1928" t="str">
            <v>Fornecimento e instalação de mangueira marron de pvc para água de  1""""""""x3,0 mm de espessura</v>
          </cell>
          <cell r="C1928" t="str">
            <v>ML</v>
          </cell>
          <cell r="D1928">
            <v>1.6268</v>
          </cell>
        </row>
        <row r="1929">
          <cell r="A1929" t="str">
            <v>001.18.06840</v>
          </cell>
          <cell r="B1929" t="str">
            <v>Fornecimento e instalação de joelho de polietileno - 3/4"""""""" para mangueira de polietileno ou pvc marron</v>
          </cell>
          <cell r="C1929" t="str">
            <v>UN</v>
          </cell>
          <cell r="D1929">
            <v>1.3188</v>
          </cell>
        </row>
        <row r="1930">
          <cell r="A1930" t="str">
            <v>001.18.06860</v>
          </cell>
          <cell r="B1930" t="str">
            <v>Fornecimento e instalação de joelho de polietileno  - 1"""""""" para mangueira de polietileno ou pvc marron</v>
          </cell>
          <cell r="C1930" t="str">
            <v>UN</v>
          </cell>
          <cell r="D1930">
            <v>1.7687999999999999</v>
          </cell>
        </row>
        <row r="1931">
          <cell r="A1931" t="str">
            <v>001.18.06880</v>
          </cell>
          <cell r="B1931" t="str">
            <v>Fornecimento e instalação de tee de polietileno - 3/4"""""""" para mangueira de polietileno ou pvc marron</v>
          </cell>
          <cell r="C1931" t="str">
            <v>UN</v>
          </cell>
          <cell r="D1931">
            <v>1.8736999999999999</v>
          </cell>
        </row>
        <row r="1932">
          <cell r="A1932" t="str">
            <v>001.18.06900</v>
          </cell>
          <cell r="B1932" t="str">
            <v>Fornecimento e instalação de tee de polietileno  1""""""""- para mangueira de polietileno ou pvc marron</v>
          </cell>
          <cell r="C1932" t="str">
            <v>UN</v>
          </cell>
          <cell r="D1932">
            <v>3.3237000000000001</v>
          </cell>
        </row>
        <row r="1933">
          <cell r="A1933" t="str">
            <v>001.18.06920</v>
          </cell>
          <cell r="B1933" t="str">
            <v>Fornecimento e instalação de uniao de polietileno - 3/4""""""""- para mangueira de polietileno ou pvc marron</v>
          </cell>
          <cell r="C1933" t="str">
            <v>UN</v>
          </cell>
          <cell r="D1933">
            <v>2.2353000000000001</v>
          </cell>
        </row>
        <row r="1934">
          <cell r="A1934" t="str">
            <v>001.18.06940</v>
          </cell>
          <cell r="B1934" t="str">
            <v>Fornecimento e instalação de união de polietileno  - 1""""""""-para mangueira de polietileno ou pvc marron</v>
          </cell>
          <cell r="C1934" t="str">
            <v>UN</v>
          </cell>
          <cell r="D1934">
            <v>2.6353</v>
          </cell>
        </row>
        <row r="1935">
          <cell r="A1935" t="str">
            <v>001.18.06960</v>
          </cell>
          <cell r="B1935" t="str">
            <v>Fornecimento e instalação de adaptador de polietileno  - 3/4""""""""- para mangueira de polietileno ou pvc marron</v>
          </cell>
          <cell r="C1935" t="str">
            <v>UN</v>
          </cell>
          <cell r="D1935">
            <v>2.0284</v>
          </cell>
        </row>
        <row r="1936">
          <cell r="A1936" t="str">
            <v>001.18.06980</v>
          </cell>
          <cell r="B1936" t="str">
            <v>Fornecimento e instalação de adaptador de polietileno  - 1""""""""- para mangueira de polietileno ou pvc marron</v>
          </cell>
          <cell r="C1936" t="str">
            <v>UN</v>
          </cell>
          <cell r="D1936">
            <v>2.2284000000000002</v>
          </cell>
        </row>
        <row r="1937">
          <cell r="A1937" t="str">
            <v>001.18.07000</v>
          </cell>
          <cell r="B1937" t="str">
            <v>Tubos de ferro galvanizado em barra de 6 m diâmetro 4 pol</v>
          </cell>
          <cell r="C1937" t="str">
            <v>ML</v>
          </cell>
          <cell r="D1937">
            <v>69.350800000000007</v>
          </cell>
        </row>
        <row r="1938">
          <cell r="A1938" t="str">
            <v>001.18.07020</v>
          </cell>
          <cell r="B1938" t="str">
            <v>Tubos de ferro galvanizado em barra de 6 m diâmetro 3 pol</v>
          </cell>
          <cell r="C1938" t="str">
            <v>ML</v>
          </cell>
          <cell r="D1938">
            <v>50.524799999999999</v>
          </cell>
        </row>
        <row r="1939">
          <cell r="A1939" t="str">
            <v>001.18.07040</v>
          </cell>
          <cell r="B1939" t="str">
            <v>Tubos de ferro galvanizado em barra de 6 m diâmetro 2.5 pol</v>
          </cell>
          <cell r="C1939" t="str">
            <v>ML</v>
          </cell>
          <cell r="D1939">
            <v>42.185099999999998</v>
          </cell>
        </row>
        <row r="1940">
          <cell r="A1940" t="str">
            <v>001.18.07060</v>
          </cell>
          <cell r="B1940" t="str">
            <v>Tubos de ferro galvanizado em barra de 6 m diâmetro 2 pol</v>
          </cell>
          <cell r="C1940" t="str">
            <v>ML</v>
          </cell>
          <cell r="D1940">
            <v>30.9436</v>
          </cell>
        </row>
        <row r="1941">
          <cell r="A1941" t="str">
            <v>001.18.07080</v>
          </cell>
          <cell r="B1941" t="str">
            <v>Tubos de ferro galvanizado em barra de 6 m diâmetro 1.5 pol</v>
          </cell>
          <cell r="C1941" t="str">
            <v>ML</v>
          </cell>
          <cell r="D1941">
            <v>25.4129</v>
          </cell>
        </row>
        <row r="1942">
          <cell r="A1942" t="str">
            <v>001.18.07100</v>
          </cell>
          <cell r="B1942" t="str">
            <v>Tubos de ferro galvanizado em barra de 6 m diâmetro 1 1/4 pol</v>
          </cell>
          <cell r="C1942" t="str">
            <v>ML</v>
          </cell>
          <cell r="D1942">
            <v>19.528700000000001</v>
          </cell>
        </row>
        <row r="1943">
          <cell r="A1943" t="str">
            <v>001.18.07120</v>
          </cell>
          <cell r="B1943" t="str">
            <v>Tubos de ferro galvanizado em barra de 6 m diâmetro 1 pol</v>
          </cell>
          <cell r="C1943" t="str">
            <v>ML</v>
          </cell>
          <cell r="D1943">
            <v>14.5716</v>
          </cell>
        </row>
        <row r="1944">
          <cell r="A1944" t="str">
            <v>001.18.07140</v>
          </cell>
          <cell r="B1944" t="str">
            <v>Tubos de ferro galvanizado em barra de 6 m diâmetro 3/4 pol</v>
          </cell>
          <cell r="C1944" t="str">
            <v>ML</v>
          </cell>
          <cell r="D1944">
            <v>10.8215</v>
          </cell>
        </row>
        <row r="1945">
          <cell r="A1945" t="str">
            <v>001.18.07160</v>
          </cell>
          <cell r="B1945" t="str">
            <v>Tubos de ferro galvanizado em barra de 6 m diâmetro 1/2 pol</v>
          </cell>
          <cell r="C1945" t="str">
            <v>ML</v>
          </cell>
          <cell r="D1945">
            <v>8.5815999999999999</v>
          </cell>
        </row>
        <row r="1946">
          <cell r="A1946" t="str">
            <v>001.18.07180</v>
          </cell>
          <cell r="B1946" t="str">
            <v>Cotovelo ou joelho de redução de ferro galvanizado 2.5x2 pol</v>
          </cell>
          <cell r="C1946" t="str">
            <v>UN</v>
          </cell>
          <cell r="D1946">
            <v>28.044499999999999</v>
          </cell>
        </row>
        <row r="1947">
          <cell r="A1947" t="str">
            <v>001.18.07200</v>
          </cell>
          <cell r="B1947" t="str">
            <v>Cotovelo ou joelho de redução de ferro galvanizado 2x1.5 pol</v>
          </cell>
          <cell r="C1947" t="str">
            <v>UN</v>
          </cell>
          <cell r="D1947">
            <v>15.0829</v>
          </cell>
        </row>
        <row r="1948">
          <cell r="A1948" t="str">
            <v>001.18.07220</v>
          </cell>
          <cell r="B1948" t="str">
            <v>Cotovelo ou joelho de redução de ferro galvanizado 1.5x1 1/4 pol</v>
          </cell>
          <cell r="C1948" t="str">
            <v>UN</v>
          </cell>
          <cell r="D1948">
            <v>10.882899999999999</v>
          </cell>
        </row>
        <row r="1949">
          <cell r="A1949" t="str">
            <v>001.18.07240</v>
          </cell>
          <cell r="B1949" t="str">
            <v>Cotovelo ou joelho de redução de ferro galvanizado 1.5x1 pol</v>
          </cell>
          <cell r="C1949" t="str">
            <v>UN</v>
          </cell>
          <cell r="D1949">
            <v>10.882899999999999</v>
          </cell>
        </row>
        <row r="1950">
          <cell r="A1950" t="str">
            <v>001.18.07260</v>
          </cell>
          <cell r="B1950" t="str">
            <v>Cotovelo ou joelho de redução de ferro galvanizado 1.5x3/4 pol</v>
          </cell>
          <cell r="C1950" t="str">
            <v>UN</v>
          </cell>
          <cell r="D1950">
            <v>10.882899999999999</v>
          </cell>
        </row>
        <row r="1951">
          <cell r="A1951" t="str">
            <v>001.18.07280</v>
          </cell>
          <cell r="B1951" t="str">
            <v>Cotovelo ou joelho de redução de ferro galvanizado 1 1/4x1 pol</v>
          </cell>
          <cell r="C1951" t="str">
            <v>UN</v>
          </cell>
          <cell r="D1951">
            <v>8.8828999999999994</v>
          </cell>
        </row>
        <row r="1952">
          <cell r="A1952" t="str">
            <v>001.18.07300</v>
          </cell>
          <cell r="B1952" t="str">
            <v>Cotovelo ou joelho de redução de ferro galvanizado 1 1/4x3/4 pol</v>
          </cell>
          <cell r="C1952" t="str">
            <v>UN</v>
          </cell>
          <cell r="D1952">
            <v>8.8828999999999994</v>
          </cell>
        </row>
        <row r="1953">
          <cell r="A1953" t="str">
            <v>001.18.07320</v>
          </cell>
          <cell r="B1953" t="str">
            <v>Cotovelo ou joelho de redução de ferro galvanizado 1x3/4 pol</v>
          </cell>
          <cell r="C1953" t="str">
            <v>UN</v>
          </cell>
          <cell r="D1953">
            <v>5.4474</v>
          </cell>
        </row>
        <row r="1954">
          <cell r="A1954" t="str">
            <v>001.18.07340</v>
          </cell>
          <cell r="B1954" t="str">
            <v>Cotovelo ou joelho de redução de ferro galvanizado 1x1/2 pol</v>
          </cell>
          <cell r="C1954" t="str">
            <v>UN</v>
          </cell>
          <cell r="D1954">
            <v>5.4474</v>
          </cell>
        </row>
        <row r="1955">
          <cell r="A1955" t="str">
            <v>001.18.07360</v>
          </cell>
          <cell r="B1955" t="str">
            <v>Cotovelo ou joelho de redução de ferro galvanizado 3/4x1/2 pol</v>
          </cell>
          <cell r="C1955" t="str">
            <v>UN</v>
          </cell>
          <cell r="D1955">
            <v>4.0974000000000004</v>
          </cell>
        </row>
        <row r="1956">
          <cell r="A1956" t="str">
            <v>001.18.07380</v>
          </cell>
          <cell r="B1956" t="str">
            <v>Bucha de redução de ferro galvanizado 4x3 pol</v>
          </cell>
          <cell r="C1956" t="str">
            <v>UN</v>
          </cell>
          <cell r="D1956">
            <v>19.618400000000001</v>
          </cell>
        </row>
        <row r="1957">
          <cell r="A1957" t="str">
            <v>001.18.07400</v>
          </cell>
          <cell r="B1957" t="str">
            <v>Bucha de redução de ferro galvanizado 4x2.5 pol</v>
          </cell>
          <cell r="C1957" t="str">
            <v>UN</v>
          </cell>
          <cell r="D1957">
            <v>22.788399999999999</v>
          </cell>
        </row>
        <row r="1958">
          <cell r="A1958" t="str">
            <v>001.18.07420</v>
          </cell>
          <cell r="B1958" t="str">
            <v>Bucha de redução de ferro galvanizado 4x2 pol</v>
          </cell>
          <cell r="C1958" t="str">
            <v>UN</v>
          </cell>
          <cell r="D1958">
            <v>22.788399999999999</v>
          </cell>
        </row>
        <row r="1959">
          <cell r="A1959" t="str">
            <v>001.18.07440</v>
          </cell>
          <cell r="B1959" t="str">
            <v>Bucha de redução de ferro galvanizado 3x2 1/2 pol</v>
          </cell>
          <cell r="C1959" t="str">
            <v>UN</v>
          </cell>
          <cell r="D1959">
            <v>15.294499999999999</v>
          </cell>
        </row>
        <row r="1960">
          <cell r="A1960" t="str">
            <v>001.18.07460</v>
          </cell>
          <cell r="B1960" t="str">
            <v>Bucha de redução de ferro galvanizado 3x2 pol</v>
          </cell>
          <cell r="C1960" t="str">
            <v>UN</v>
          </cell>
          <cell r="D1960">
            <v>13.9945</v>
          </cell>
        </row>
        <row r="1961">
          <cell r="A1961" t="str">
            <v>001.18.07480</v>
          </cell>
          <cell r="B1961" t="str">
            <v>Bucha de redução de ferro galvanizado 3x1 1/2 pol</v>
          </cell>
          <cell r="C1961" t="str">
            <v>UN</v>
          </cell>
          <cell r="D1961">
            <v>13.9945</v>
          </cell>
        </row>
        <row r="1962">
          <cell r="A1962" t="str">
            <v>001.18.07500</v>
          </cell>
          <cell r="B1962" t="str">
            <v>Bucha de redução de ferro galvanizado 2 1/2x2 pol</v>
          </cell>
          <cell r="C1962" t="str">
            <v>UN</v>
          </cell>
          <cell r="D1962">
            <v>13.5945</v>
          </cell>
        </row>
        <row r="1963">
          <cell r="A1963" t="str">
            <v>001.18.07520</v>
          </cell>
          <cell r="B1963" t="str">
            <v>Bucha de redução de ferro galvanizado 2 1/2x1.5 pol</v>
          </cell>
          <cell r="C1963" t="str">
            <v>UN</v>
          </cell>
          <cell r="D1963">
            <v>12.5945</v>
          </cell>
        </row>
        <row r="1964">
          <cell r="A1964" t="str">
            <v>001.18.07540</v>
          </cell>
          <cell r="B1964" t="str">
            <v>Bucha de redução de ferro galvanizado 2 1/2x1 1/4 pol</v>
          </cell>
          <cell r="C1964" t="str">
            <v>UN</v>
          </cell>
          <cell r="D1964">
            <v>12.5945</v>
          </cell>
        </row>
        <row r="1965">
          <cell r="A1965" t="str">
            <v>001.18.07560</v>
          </cell>
          <cell r="B1965" t="str">
            <v>Bucha de redução de ferro galvanizado 2x1.5 pol</v>
          </cell>
          <cell r="C1965" t="str">
            <v>UN</v>
          </cell>
          <cell r="D1965">
            <v>9.0829000000000004</v>
          </cell>
        </row>
        <row r="1966">
          <cell r="A1966" t="str">
            <v>001.18.07580</v>
          </cell>
          <cell r="B1966" t="str">
            <v>Bucha de redução de ferro galvanizado 2x1 1/4 pol</v>
          </cell>
          <cell r="C1966" t="str">
            <v>UN</v>
          </cell>
          <cell r="D1966">
            <v>9.0829000000000004</v>
          </cell>
        </row>
        <row r="1967">
          <cell r="A1967" t="str">
            <v>001.18.07600</v>
          </cell>
          <cell r="B1967" t="str">
            <v>Bucha de redução de ferro galvanizado 2x1 pol</v>
          </cell>
          <cell r="C1967" t="str">
            <v>UN</v>
          </cell>
          <cell r="D1967">
            <v>9.3828999999999994</v>
          </cell>
        </row>
        <row r="1968">
          <cell r="A1968" t="str">
            <v>001.18.07620</v>
          </cell>
          <cell r="B1968" t="str">
            <v>Bucha de redução de ferro galvanizado 2x3/4 pol</v>
          </cell>
          <cell r="C1968" t="str">
            <v>UN</v>
          </cell>
          <cell r="D1968">
            <v>9.3828999999999994</v>
          </cell>
        </row>
        <row r="1969">
          <cell r="A1969" t="str">
            <v>001.18.07640</v>
          </cell>
          <cell r="B1969" t="str">
            <v>Bucha de redução de ferro galvanizado 1 1/2x1 1/4 pol</v>
          </cell>
          <cell r="C1969" t="str">
            <v>UN</v>
          </cell>
          <cell r="D1969">
            <v>8.4829000000000008</v>
          </cell>
        </row>
        <row r="1970">
          <cell r="A1970" t="str">
            <v>001.18.07660</v>
          </cell>
          <cell r="B1970" t="str">
            <v>Bucha de redução de ferro galvanizado 1 1/2x1 pol</v>
          </cell>
          <cell r="C1970" t="str">
            <v>UN</v>
          </cell>
          <cell r="D1970">
            <v>8.2828999999999997</v>
          </cell>
        </row>
        <row r="1971">
          <cell r="A1971" t="str">
            <v>001.18.07680</v>
          </cell>
          <cell r="B1971" t="str">
            <v>Bucha de redução de ferro galvanizado 1 1/2x3/4 pol</v>
          </cell>
          <cell r="C1971" t="str">
            <v>UN</v>
          </cell>
          <cell r="D1971">
            <v>8.0829000000000004</v>
          </cell>
        </row>
        <row r="1972">
          <cell r="A1972" t="str">
            <v>001.18.07700</v>
          </cell>
          <cell r="B1972" t="str">
            <v>Bucha de redução de ferro galvanizado1 1/4x1 pol</v>
          </cell>
          <cell r="C1972" t="str">
            <v>UN</v>
          </cell>
          <cell r="D1972">
            <v>7.3829000000000002</v>
          </cell>
        </row>
        <row r="1973">
          <cell r="A1973" t="str">
            <v>001.18.07720</v>
          </cell>
          <cell r="B1973" t="str">
            <v>Bucha de redução de ferro galvanizado 1 1/4x3/4 pol</v>
          </cell>
          <cell r="C1973" t="str">
            <v>UN</v>
          </cell>
          <cell r="D1973">
            <v>6.7328999999999999</v>
          </cell>
        </row>
        <row r="1974">
          <cell r="A1974" t="str">
            <v>001.18.07740</v>
          </cell>
          <cell r="B1974" t="str">
            <v>Bucha de redução de ferro galvanizado 1 1/4x1/2 pol</v>
          </cell>
          <cell r="C1974" t="str">
            <v>UN</v>
          </cell>
          <cell r="D1974">
            <v>7.1829000000000001</v>
          </cell>
        </row>
        <row r="1975">
          <cell r="A1975" t="str">
            <v>001.18.07760</v>
          </cell>
          <cell r="B1975" t="str">
            <v>Bucha de redução de ferro galvanizado 1x3/4 pol</v>
          </cell>
          <cell r="C1975" t="str">
            <v>UN</v>
          </cell>
          <cell r="D1975">
            <v>4.1474000000000002</v>
          </cell>
        </row>
        <row r="1976">
          <cell r="A1976" t="str">
            <v>001.18.07780</v>
          </cell>
          <cell r="B1976" t="str">
            <v>Bucha de redução de ferro galvanizado 1x1/2 pol</v>
          </cell>
          <cell r="C1976" t="str">
            <v>UN</v>
          </cell>
          <cell r="D1976">
            <v>4.4973999999999998</v>
          </cell>
        </row>
        <row r="1977">
          <cell r="A1977" t="str">
            <v>001.18.07800</v>
          </cell>
          <cell r="B1977" t="str">
            <v>Bucha de redução de ferro galvanizado 3/4x1/2 pol</v>
          </cell>
          <cell r="C1977" t="str">
            <v>UN</v>
          </cell>
          <cell r="D1977">
            <v>3.4973999999999998</v>
          </cell>
        </row>
        <row r="1978">
          <cell r="A1978" t="str">
            <v>001.18.07820</v>
          </cell>
          <cell r="B1978" t="str">
            <v>Luva de redução de ferro galvanizado 4x3 pol</v>
          </cell>
          <cell r="C1978" t="str">
            <v>UN</v>
          </cell>
          <cell r="D1978">
            <v>33.0884</v>
          </cell>
        </row>
        <row r="1979">
          <cell r="A1979" t="str">
            <v>001.18.07840</v>
          </cell>
          <cell r="B1979" t="str">
            <v>Luva de redução de ferro galvanizado 4x2.5 pol</v>
          </cell>
          <cell r="C1979" t="str">
            <v>UN</v>
          </cell>
          <cell r="D1979">
            <v>24.808399999999999</v>
          </cell>
        </row>
        <row r="1980">
          <cell r="A1980" t="str">
            <v>001.18.07860</v>
          </cell>
          <cell r="B1980" t="str">
            <v>Luva de redução de ferro galvanizado 4x2 pol</v>
          </cell>
          <cell r="C1980" t="str">
            <v>UN</v>
          </cell>
          <cell r="D1980">
            <v>33.0884</v>
          </cell>
        </row>
        <row r="1981">
          <cell r="A1981" t="str">
            <v>001.18.07880</v>
          </cell>
          <cell r="B1981" t="str">
            <v>Luva de reduçao de ferro galvanizado 3x2 1/2 pol</v>
          </cell>
          <cell r="C1981" t="str">
            <v>UN</v>
          </cell>
          <cell r="D1981">
            <v>23.294499999999999</v>
          </cell>
        </row>
        <row r="1982">
          <cell r="A1982" t="str">
            <v>001.18.07900</v>
          </cell>
          <cell r="B1982" t="str">
            <v>Luva de redução de ferro galvanizado 3x2 pol</v>
          </cell>
          <cell r="C1982" t="str">
            <v>UN</v>
          </cell>
          <cell r="D1982">
            <v>23.294499999999999</v>
          </cell>
        </row>
        <row r="1983">
          <cell r="A1983" t="str">
            <v>001.18.07920</v>
          </cell>
          <cell r="B1983" t="str">
            <v>Luva de redução de ferro galvanizado 3x1 1/2 pol</v>
          </cell>
          <cell r="C1983" t="str">
            <v>UN</v>
          </cell>
          <cell r="D1983">
            <v>23.294499999999999</v>
          </cell>
        </row>
        <row r="1984">
          <cell r="A1984" t="str">
            <v>001.18.07940</v>
          </cell>
          <cell r="B1984" t="str">
            <v>Luva de redução de ferro galvanizado 2 1/2x2 pol</v>
          </cell>
          <cell r="C1984" t="str">
            <v>UN</v>
          </cell>
          <cell r="D1984">
            <v>13.394500000000001</v>
          </cell>
        </row>
        <row r="1985">
          <cell r="A1985" t="str">
            <v>001.18.07960</v>
          </cell>
          <cell r="B1985" t="str">
            <v>Luva de redução de ferro galvanizado 2 1/2x1 1/2 pol</v>
          </cell>
          <cell r="C1985" t="str">
            <v>UN</v>
          </cell>
          <cell r="D1985">
            <v>13.394500000000001</v>
          </cell>
        </row>
        <row r="1986">
          <cell r="A1986" t="str">
            <v>001.18.07980</v>
          </cell>
          <cell r="B1986" t="str">
            <v>Luva de reduçao de ferro galvanizado 2.5x1 1/4 pol</v>
          </cell>
          <cell r="C1986" t="str">
            <v>UN</v>
          </cell>
          <cell r="D1986">
            <v>13.394500000000001</v>
          </cell>
        </row>
        <row r="1987">
          <cell r="A1987" t="str">
            <v>001.18.08000</v>
          </cell>
          <cell r="B1987" t="str">
            <v>Luva de redução de ferro galvanizado 2x1 1/2 pol</v>
          </cell>
          <cell r="C1987" t="str">
            <v>UN</v>
          </cell>
          <cell r="D1987">
            <v>12.882899999999999</v>
          </cell>
        </row>
        <row r="1988">
          <cell r="A1988" t="str">
            <v>001.18.08020</v>
          </cell>
          <cell r="B1988" t="str">
            <v>Luva de redução de ferro galvanizado 2x1 1/4 pol</v>
          </cell>
          <cell r="C1988" t="str">
            <v>UN</v>
          </cell>
          <cell r="D1988">
            <v>12.882899999999999</v>
          </cell>
        </row>
        <row r="1989">
          <cell r="A1989" t="str">
            <v>001.18.08040</v>
          </cell>
          <cell r="B1989" t="str">
            <v>Luva de redução de ferro galvanizado 2x1 pol</v>
          </cell>
          <cell r="C1989" t="str">
            <v>UN</v>
          </cell>
          <cell r="D1989">
            <v>12.882899999999999</v>
          </cell>
        </row>
        <row r="1990">
          <cell r="A1990" t="str">
            <v>001.18.08060</v>
          </cell>
          <cell r="B1990" t="str">
            <v>Luva de redução de ferro galvanizado 1 1/2x1 pol</v>
          </cell>
          <cell r="C1990" t="str">
            <v>UN</v>
          </cell>
          <cell r="D1990">
            <v>9.0829000000000004</v>
          </cell>
        </row>
        <row r="1991">
          <cell r="A1991" t="str">
            <v>001.18.08080</v>
          </cell>
          <cell r="B1991" t="str">
            <v>Luva de redução de ferro galvanizado 1 1/2x3/4 pol</v>
          </cell>
          <cell r="C1991" t="str">
            <v>UN</v>
          </cell>
          <cell r="D1991">
            <v>8.2828999999999997</v>
          </cell>
        </row>
        <row r="1992">
          <cell r="A1992" t="str">
            <v>001.18.08100</v>
          </cell>
          <cell r="B1992" t="str">
            <v>Luva de redução de ferro galvanizado 1 1/4x1 pol</v>
          </cell>
          <cell r="C1992" t="str">
            <v>UN</v>
          </cell>
          <cell r="D1992">
            <v>8.2828999999999997</v>
          </cell>
        </row>
        <row r="1993">
          <cell r="A1993" t="str">
            <v>001.18.08120</v>
          </cell>
          <cell r="B1993" t="str">
            <v>Luva de redução de ferro galvanizado 1 1/4x3/4 pol</v>
          </cell>
          <cell r="C1993" t="str">
            <v>UN</v>
          </cell>
          <cell r="D1993">
            <v>8.2828999999999997</v>
          </cell>
        </row>
        <row r="1994">
          <cell r="A1994" t="str">
            <v>001.18.08140</v>
          </cell>
          <cell r="B1994" t="str">
            <v>Luva de redução de ferro galvanizado 1 1/4x1/2 pol</v>
          </cell>
          <cell r="C1994" t="str">
            <v>UN</v>
          </cell>
          <cell r="D1994">
            <v>8.2828999999999997</v>
          </cell>
        </row>
        <row r="1995">
          <cell r="A1995" t="str">
            <v>001.18.08160</v>
          </cell>
          <cell r="B1995" t="str">
            <v>Luva de redução de ferro galvanizado 1x3/4 pol</v>
          </cell>
          <cell r="C1995" t="str">
            <v>UN</v>
          </cell>
          <cell r="D1995">
            <v>5.3474000000000004</v>
          </cell>
        </row>
        <row r="1996">
          <cell r="A1996" t="str">
            <v>001.18.08180</v>
          </cell>
          <cell r="B1996" t="str">
            <v>Luva de redução de ferro galvanizado 1x1/2 pol</v>
          </cell>
          <cell r="C1996" t="str">
            <v>UN</v>
          </cell>
          <cell r="D1996">
            <v>4.9474</v>
          </cell>
        </row>
        <row r="1997">
          <cell r="A1997" t="str">
            <v>001.18.08200</v>
          </cell>
          <cell r="B1997" t="str">
            <v>Luva de redução de ferro galvanizado 3/4x1/2 pol</v>
          </cell>
          <cell r="C1997" t="str">
            <v>UN</v>
          </cell>
          <cell r="D1997">
            <v>4.1474000000000002</v>
          </cell>
        </row>
        <row r="1998">
          <cell r="A1998" t="str">
            <v>001.18.08220</v>
          </cell>
          <cell r="B1998" t="str">
            <v>Cotovelo ou joelho de ferro galvanizado 4 pol</v>
          </cell>
          <cell r="C1998" t="str">
            <v>UN</v>
          </cell>
          <cell r="D1998">
            <v>74.938400000000001</v>
          </cell>
        </row>
        <row r="1999">
          <cell r="A1999" t="str">
            <v>001.18.08240</v>
          </cell>
          <cell r="B1999" t="str">
            <v>Cotovelo ou joelho de ferro galvanizado 3 pol</v>
          </cell>
          <cell r="C1999" t="str">
            <v>UN</v>
          </cell>
          <cell r="D1999">
            <v>22.714500000000001</v>
          </cell>
        </row>
        <row r="2000">
          <cell r="A2000" t="str">
            <v>001.18.08260</v>
          </cell>
          <cell r="B2000" t="str">
            <v>Cotovelo ou joelho de ferro galvanizado 2 1/2 pol</v>
          </cell>
          <cell r="C2000" t="str">
            <v>UN</v>
          </cell>
          <cell r="D2000">
            <v>31.044499999999999</v>
          </cell>
        </row>
        <row r="2001">
          <cell r="A2001" t="str">
            <v>001.18.08280</v>
          </cell>
          <cell r="B2001" t="str">
            <v>Cotovelo ou joelho de ferro galvanizado 2 pol</v>
          </cell>
          <cell r="C2001" t="str">
            <v>UN</v>
          </cell>
          <cell r="D2001">
            <v>15.0829</v>
          </cell>
        </row>
        <row r="2002">
          <cell r="A2002" t="str">
            <v>001.18.08300</v>
          </cell>
          <cell r="B2002" t="str">
            <v>Cotovelo ou joelho de ferro galvanizado 1 1/2 pol</v>
          </cell>
          <cell r="C2002" t="str">
            <v>UN</v>
          </cell>
          <cell r="D2002">
            <v>10.882899999999999</v>
          </cell>
        </row>
        <row r="2003">
          <cell r="A2003" t="str">
            <v>001.18.08320</v>
          </cell>
          <cell r="B2003" t="str">
            <v>Cotovelo ou joelho de ferro galvanizado 1 1/4 pol</v>
          </cell>
          <cell r="C2003" t="str">
            <v>UN</v>
          </cell>
          <cell r="D2003">
            <v>8.8828999999999994</v>
          </cell>
        </row>
        <row r="2004">
          <cell r="A2004" t="str">
            <v>001.18.08340</v>
          </cell>
          <cell r="B2004" t="str">
            <v>Cotovelo ou joelho de ferro galvanizado 1 pol</v>
          </cell>
          <cell r="C2004" t="str">
            <v>UN</v>
          </cell>
          <cell r="D2004">
            <v>5.4474</v>
          </cell>
        </row>
        <row r="2005">
          <cell r="A2005" t="str">
            <v>001.18.08360</v>
          </cell>
          <cell r="B2005" t="str">
            <v>Cotovelo ou joelho de ferro galvanizado 3/4 pol</v>
          </cell>
          <cell r="C2005" t="str">
            <v>UN</v>
          </cell>
          <cell r="D2005">
            <v>3.9474</v>
          </cell>
        </row>
        <row r="2006">
          <cell r="A2006" t="str">
            <v>001.18.08380</v>
          </cell>
          <cell r="B2006" t="str">
            <v>Cotovelo ou joelho de ferro galvanizado 1/2 pol</v>
          </cell>
          <cell r="C2006" t="str">
            <v>UN</v>
          </cell>
          <cell r="D2006">
            <v>9.6892999999999994</v>
          </cell>
        </row>
        <row r="2007">
          <cell r="A2007" t="str">
            <v>001.18.08400</v>
          </cell>
          <cell r="B2007" t="str">
            <v>Tee ferro galvanizado 6 pol</v>
          </cell>
          <cell r="C2007" t="str">
            <v>UN</v>
          </cell>
          <cell r="D2007">
            <v>43.689300000000003</v>
          </cell>
        </row>
        <row r="2008">
          <cell r="A2008" t="str">
            <v>001.18.08420</v>
          </cell>
          <cell r="B2008" t="str">
            <v>Tee ferro galvanizado 4 pol</v>
          </cell>
          <cell r="C2008" t="str">
            <v>UN</v>
          </cell>
          <cell r="D2008">
            <v>56.042099999999998</v>
          </cell>
        </row>
        <row r="2009">
          <cell r="A2009" t="str">
            <v>001.18.08440</v>
          </cell>
          <cell r="B2009" t="str">
            <v>Tee ferro galvanizado 3 pol</v>
          </cell>
          <cell r="C2009" t="str">
            <v>UN</v>
          </cell>
          <cell r="D2009">
            <v>40.106400000000001</v>
          </cell>
        </row>
        <row r="2010">
          <cell r="A2010" t="str">
            <v>001.18.08460</v>
          </cell>
          <cell r="B2010" t="str">
            <v>Tee ferro galvanizado 2 1/2 pol</v>
          </cell>
          <cell r="C2010" t="str">
            <v>UN</v>
          </cell>
          <cell r="D2010">
            <v>31.106400000000001</v>
          </cell>
        </row>
        <row r="2011">
          <cell r="A2011" t="str">
            <v>001.18.08480</v>
          </cell>
          <cell r="B2011" t="str">
            <v>Tee ferro galvanizado 2 pol</v>
          </cell>
          <cell r="C2011" t="str">
            <v>UN</v>
          </cell>
          <cell r="D2011">
            <v>18.394500000000001</v>
          </cell>
        </row>
        <row r="2012">
          <cell r="A2012" t="str">
            <v>001.18.08500</v>
          </cell>
          <cell r="B2012" t="str">
            <v>Tee ferro galvanizado 1 1/2 pol</v>
          </cell>
          <cell r="C2012" t="str">
            <v>UN</v>
          </cell>
          <cell r="D2012">
            <v>12.644500000000001</v>
          </cell>
        </row>
        <row r="2013">
          <cell r="A2013" t="str">
            <v>001.18.08520</v>
          </cell>
          <cell r="B2013" t="str">
            <v>Tee ferro galvanizado 1 1/4 pol</v>
          </cell>
          <cell r="C2013" t="str">
            <v>UN</v>
          </cell>
          <cell r="D2013">
            <v>11.4945</v>
          </cell>
        </row>
        <row r="2014">
          <cell r="A2014" t="str">
            <v>001.18.08540</v>
          </cell>
          <cell r="B2014" t="str">
            <v>Tee ferro galvanizado 1 pol</v>
          </cell>
          <cell r="C2014" t="str">
            <v>UN</v>
          </cell>
          <cell r="D2014">
            <v>7.3091999999999997</v>
          </cell>
        </row>
        <row r="2015">
          <cell r="A2015" t="str">
            <v>001.18.08560</v>
          </cell>
          <cell r="B2015" t="str">
            <v>Tee ferro galvanizado 3/4 pol</v>
          </cell>
          <cell r="C2015" t="str">
            <v>UN</v>
          </cell>
          <cell r="D2015">
            <v>5.2591999999999999</v>
          </cell>
        </row>
        <row r="2016">
          <cell r="A2016" t="str">
            <v>001.18.08580</v>
          </cell>
          <cell r="B2016" t="str">
            <v>Tee ferro galvanizado 1/2 pol</v>
          </cell>
          <cell r="C2016" t="str">
            <v>UN</v>
          </cell>
          <cell r="D2016">
            <v>3.8992</v>
          </cell>
        </row>
        <row r="2017">
          <cell r="A2017" t="str">
            <v>001.18.08600</v>
          </cell>
          <cell r="B2017" t="str">
            <v>Tee de redução ferro galvanizado 4x3 pol</v>
          </cell>
          <cell r="C2017" t="str">
            <v>UN</v>
          </cell>
          <cell r="D2017">
            <v>91.642099999999999</v>
          </cell>
        </row>
        <row r="2018">
          <cell r="A2018" t="str">
            <v>001.18.08620</v>
          </cell>
          <cell r="B2018" t="str">
            <v>Tee de redução ferro galvanizado 4x2 pol</v>
          </cell>
          <cell r="C2018" t="str">
            <v>UN</v>
          </cell>
          <cell r="D2018">
            <v>91.642099999999999</v>
          </cell>
        </row>
        <row r="2019">
          <cell r="A2019" t="str">
            <v>001.18.08640</v>
          </cell>
          <cell r="B2019" t="str">
            <v>Tee de redução ferro galvanizado 3x2.5 pol</v>
          </cell>
          <cell r="C2019" t="str">
            <v>UN</v>
          </cell>
          <cell r="D2019">
            <v>49.606400000000001</v>
          </cell>
        </row>
        <row r="2020">
          <cell r="A2020" t="str">
            <v>001.18.08660</v>
          </cell>
          <cell r="B2020" t="str">
            <v>Tee de redução ferro galvanizado 3x2 pol</v>
          </cell>
          <cell r="C2020" t="str">
            <v>UN</v>
          </cell>
          <cell r="D2020">
            <v>32.006399999999999</v>
          </cell>
        </row>
        <row r="2021">
          <cell r="A2021" t="str">
            <v>001.18.08680</v>
          </cell>
          <cell r="B2021" t="str">
            <v>Tee de redução ferro galvanizado 3x1.5 pol</v>
          </cell>
          <cell r="C2021" t="str">
            <v>UN</v>
          </cell>
          <cell r="D2021">
            <v>32.006399999999999</v>
          </cell>
        </row>
        <row r="2022">
          <cell r="A2022" t="str">
            <v>001.18.08700</v>
          </cell>
          <cell r="B2022" t="str">
            <v>Tee de redução ferro galvanizado 2.5x2 pol</v>
          </cell>
          <cell r="C2022" t="str">
            <v>UN</v>
          </cell>
          <cell r="D2022">
            <v>39.046399999999998</v>
          </cell>
        </row>
        <row r="2023">
          <cell r="A2023" t="str">
            <v>001.18.08720</v>
          </cell>
          <cell r="B2023" t="str">
            <v>Tee de redução ferro galvanizado 2.5x1.5 pol</v>
          </cell>
          <cell r="C2023" t="str">
            <v>UN</v>
          </cell>
          <cell r="D2023">
            <v>15.5564</v>
          </cell>
        </row>
        <row r="2024">
          <cell r="A2024" t="str">
            <v>001.18.08740</v>
          </cell>
          <cell r="B2024" t="str">
            <v>Tee de redução ferro galvanizado 2.5x1 1/4 pol</v>
          </cell>
          <cell r="C2024" t="str">
            <v>UN</v>
          </cell>
          <cell r="D2024">
            <v>27.106400000000001</v>
          </cell>
        </row>
        <row r="2025">
          <cell r="A2025" t="str">
            <v>001.18.08760</v>
          </cell>
          <cell r="B2025" t="str">
            <v>Tee de redução ferro galvanizado 2x1.5 pol</v>
          </cell>
          <cell r="C2025" t="str">
            <v>UN</v>
          </cell>
          <cell r="D2025">
            <v>15.044499999999999</v>
          </cell>
        </row>
        <row r="2026">
          <cell r="A2026" t="str">
            <v>001.18.08780</v>
          </cell>
          <cell r="B2026" t="str">
            <v>Tee de redução ferro galvanizado 2x1 1/4 pol</v>
          </cell>
          <cell r="C2026" t="str">
            <v>UN</v>
          </cell>
          <cell r="D2026">
            <v>18.044499999999999</v>
          </cell>
        </row>
        <row r="2027">
          <cell r="A2027" t="str">
            <v>001.18.08800</v>
          </cell>
          <cell r="B2027" t="str">
            <v>Tee de redução ferro galvanizado 2x1 pol</v>
          </cell>
          <cell r="C2027" t="str">
            <v>UN</v>
          </cell>
          <cell r="D2027">
            <v>14.5945</v>
          </cell>
        </row>
        <row r="2028">
          <cell r="A2028" t="str">
            <v>001.18.08820</v>
          </cell>
          <cell r="B2028" t="str">
            <v>Tee de redução ferro galvanizado 1.5x1 1/4 pol</v>
          </cell>
          <cell r="C2028" t="str">
            <v>UN</v>
          </cell>
          <cell r="D2028">
            <v>10.6645</v>
          </cell>
        </row>
        <row r="2029">
          <cell r="A2029" t="str">
            <v>001.18.08840</v>
          </cell>
          <cell r="B2029" t="str">
            <v>Tee de redução ferro galvanizado 1.5x1 pol</v>
          </cell>
          <cell r="C2029" t="str">
            <v>UN</v>
          </cell>
          <cell r="D2029">
            <v>14.9145</v>
          </cell>
        </row>
        <row r="2030">
          <cell r="A2030" t="str">
            <v>001.18.08860</v>
          </cell>
          <cell r="B2030" t="str">
            <v>Tee de redução ferro galvanizado 1.5x3/4 pol</v>
          </cell>
          <cell r="C2030" t="str">
            <v>UN</v>
          </cell>
          <cell r="D2030">
            <v>11.384499999999999</v>
          </cell>
        </row>
        <row r="2031">
          <cell r="A2031" t="str">
            <v>001.18.08880</v>
          </cell>
          <cell r="B2031" t="str">
            <v>Tee de redução ferro galvanizado 1 1/4x1 pol</v>
          </cell>
          <cell r="C2031" t="str">
            <v>UN</v>
          </cell>
          <cell r="D2031">
            <v>10.294499999999999</v>
          </cell>
        </row>
        <row r="2032">
          <cell r="A2032" t="str">
            <v>001.18.08900</v>
          </cell>
          <cell r="B2032" t="str">
            <v>Tee de redução ferro galvanizado 1 1/4x3/4 pol</v>
          </cell>
          <cell r="C2032" t="str">
            <v>UN</v>
          </cell>
          <cell r="D2032">
            <v>10.294499999999999</v>
          </cell>
        </row>
        <row r="2033">
          <cell r="A2033" t="str">
            <v>001.18.08920</v>
          </cell>
          <cell r="B2033" t="str">
            <v>Tee de redução ferro galvanizado 1 1/4x1/2 pol</v>
          </cell>
          <cell r="C2033" t="str">
            <v>UN</v>
          </cell>
          <cell r="D2033">
            <v>9.3945000000000007</v>
          </cell>
        </row>
        <row r="2034">
          <cell r="A2034" t="str">
            <v>001.18.08940</v>
          </cell>
          <cell r="B2034" t="str">
            <v>Tee de redução ferro galvanizado 1x3/4 pol</v>
          </cell>
          <cell r="C2034" t="str">
            <v>UN</v>
          </cell>
          <cell r="D2034">
            <v>5.5991999999999997</v>
          </cell>
        </row>
        <row r="2035">
          <cell r="A2035" t="str">
            <v>001.18.08960</v>
          </cell>
          <cell r="B2035" t="str">
            <v>Tee de redução ferro galvanizado 1x1/2 pol</v>
          </cell>
          <cell r="C2035" t="str">
            <v>UN</v>
          </cell>
          <cell r="D2035">
            <v>8.3491999999999997</v>
          </cell>
        </row>
        <row r="2036">
          <cell r="A2036" t="str">
            <v>001.18.08980</v>
          </cell>
          <cell r="B2036" t="str">
            <v>Tee fe redução ferro galvanizado 3/4x1/2 pol</v>
          </cell>
          <cell r="C2036" t="str">
            <v>UN</v>
          </cell>
          <cell r="D2036">
            <v>4.1992000000000003</v>
          </cell>
        </row>
        <row r="2037">
          <cell r="A2037" t="str">
            <v>001.18.09000</v>
          </cell>
          <cell r="B2037" t="str">
            <v>Luva simples ferro galvanizado 4 pol</v>
          </cell>
          <cell r="C2037" t="str">
            <v>UN</v>
          </cell>
          <cell r="D2037">
            <v>35.068399999999997</v>
          </cell>
        </row>
        <row r="2038">
          <cell r="A2038" t="str">
            <v>001.18.09020</v>
          </cell>
          <cell r="B2038" t="str">
            <v>Luva simples ferro galvanizado 3 pol</v>
          </cell>
          <cell r="C2038" t="str">
            <v>UN</v>
          </cell>
          <cell r="D2038">
            <v>26.994499999999999</v>
          </cell>
        </row>
        <row r="2039">
          <cell r="A2039" t="str">
            <v>001.18.09040</v>
          </cell>
          <cell r="B2039" t="str">
            <v>Luva simples ferro galvanizado 2 1/2 pol</v>
          </cell>
          <cell r="C2039" t="str">
            <v>UN</v>
          </cell>
          <cell r="D2039">
            <v>19.5945</v>
          </cell>
        </row>
        <row r="2040">
          <cell r="A2040" t="str">
            <v>001.18.09060</v>
          </cell>
          <cell r="B2040" t="str">
            <v>Luva simples ferro galvanizado 2 pol</v>
          </cell>
          <cell r="C2040" t="str">
            <v>UN</v>
          </cell>
          <cell r="D2040">
            <v>11.6829</v>
          </cell>
        </row>
        <row r="2041">
          <cell r="A2041" t="str">
            <v>001.18.09080</v>
          </cell>
          <cell r="B2041" t="str">
            <v>Luva simples ferro galvanizado 1 1/2 pol</v>
          </cell>
          <cell r="C2041" t="str">
            <v>UN</v>
          </cell>
          <cell r="D2041">
            <v>9.0829000000000004</v>
          </cell>
        </row>
        <row r="2042">
          <cell r="A2042" t="str">
            <v>001.18.09100</v>
          </cell>
          <cell r="B2042" t="str">
            <v>Luva simples ferro galvanizado 1 1/4 pol</v>
          </cell>
          <cell r="C2042" t="str">
            <v>UN</v>
          </cell>
          <cell r="D2042">
            <v>7.5328999999999997</v>
          </cell>
        </row>
        <row r="2043">
          <cell r="A2043" t="str">
            <v>001.18.09120</v>
          </cell>
          <cell r="B2043" t="str">
            <v>Luva simples ferro galvanizado 1 pol</v>
          </cell>
          <cell r="C2043" t="str">
            <v>UN</v>
          </cell>
          <cell r="D2043">
            <v>5.1974</v>
          </cell>
        </row>
        <row r="2044">
          <cell r="A2044" t="str">
            <v>001.18.09140</v>
          </cell>
          <cell r="B2044" t="str">
            <v>Luva simples ferro galvanizado 3/4 pol</v>
          </cell>
          <cell r="C2044" t="str">
            <v>UN</v>
          </cell>
          <cell r="D2044">
            <v>3.9973999999999998</v>
          </cell>
        </row>
        <row r="2045">
          <cell r="A2045" t="str">
            <v>001.18.09160</v>
          </cell>
          <cell r="B2045" t="str">
            <v>Luva simples ferro galvanizado 1/2 pol</v>
          </cell>
          <cell r="C2045" t="str">
            <v>UN</v>
          </cell>
          <cell r="D2045">
            <v>3.2974000000000001</v>
          </cell>
        </row>
        <row r="2046">
          <cell r="A2046" t="str">
            <v>001.18.09180</v>
          </cell>
          <cell r="B2046" t="str">
            <v>União assento plano ferro galvanizado 4 pol</v>
          </cell>
          <cell r="C2046" t="str">
            <v>UN</v>
          </cell>
          <cell r="D2046">
            <v>58.642099999999999</v>
          </cell>
        </row>
        <row r="2047">
          <cell r="A2047" t="str">
            <v>001.18.09200</v>
          </cell>
          <cell r="B2047" t="str">
            <v>União assento plano ferro galvanizado 3 pol</v>
          </cell>
          <cell r="C2047" t="str">
            <v>UN</v>
          </cell>
          <cell r="D2047">
            <v>47.106400000000001</v>
          </cell>
        </row>
        <row r="2048">
          <cell r="A2048" t="str">
            <v>001.18.09220</v>
          </cell>
          <cell r="B2048" t="str">
            <v>União assento plano ferro galvanizado 2 1/2 pol</v>
          </cell>
          <cell r="C2048" t="str">
            <v>UN</v>
          </cell>
          <cell r="D2048">
            <v>38.556399999999996</v>
          </cell>
        </row>
        <row r="2049">
          <cell r="A2049" t="str">
            <v>001.18.09240</v>
          </cell>
          <cell r="B2049" t="str">
            <v>União assento plano ferro galvanizado 2 pol</v>
          </cell>
          <cell r="C2049" t="str">
            <v>UN</v>
          </cell>
          <cell r="D2049">
            <v>27.5945</v>
          </cell>
        </row>
        <row r="2050">
          <cell r="A2050" t="str">
            <v>001.18.09260</v>
          </cell>
          <cell r="B2050" t="str">
            <v>União assento plano ferro galvanizado 1 1/2 pol</v>
          </cell>
          <cell r="C2050" t="str">
            <v>UN</v>
          </cell>
          <cell r="D2050">
            <v>19.994499999999999</v>
          </cell>
        </row>
        <row r="2051">
          <cell r="A2051" t="str">
            <v>001.18.09280</v>
          </cell>
          <cell r="B2051" t="str">
            <v>União assento plano ferro galvanizado 1 1/4 pol</v>
          </cell>
          <cell r="C2051" t="str">
            <v>UN</v>
          </cell>
          <cell r="D2051">
            <v>16.994499999999999</v>
          </cell>
        </row>
        <row r="2052">
          <cell r="A2052" t="str">
            <v>001.18.09300</v>
          </cell>
          <cell r="B2052" t="str">
            <v>União assento plano ferro galvanizado 1 pol</v>
          </cell>
          <cell r="C2052" t="str">
            <v>UN</v>
          </cell>
          <cell r="D2052">
            <v>11.059200000000001</v>
          </cell>
        </row>
        <row r="2053">
          <cell r="A2053" t="str">
            <v>001.18.09320</v>
          </cell>
          <cell r="B2053" t="str">
            <v>União assento plano ferro galvanizado 3/4 pol</v>
          </cell>
          <cell r="C2053" t="str">
            <v>UN</v>
          </cell>
          <cell r="D2053">
            <v>10.459199999999999</v>
          </cell>
        </row>
        <row r="2054">
          <cell r="A2054" t="str">
            <v>001.18.09340</v>
          </cell>
          <cell r="B2054" t="str">
            <v>União assento plano ferro galvanizado 1/2 pol</v>
          </cell>
          <cell r="C2054" t="str">
            <v>UN</v>
          </cell>
          <cell r="D2054">
            <v>8.0592000000000006</v>
          </cell>
        </row>
        <row r="2055">
          <cell r="A2055" t="str">
            <v>001.18.09360</v>
          </cell>
          <cell r="B2055" t="str">
            <v>Flange c/ sextavado ferro galvanizado 4 pol</v>
          </cell>
          <cell r="C2055" t="str">
            <v>UN</v>
          </cell>
          <cell r="D2055">
            <v>44.688400000000001</v>
          </cell>
        </row>
        <row r="2056">
          <cell r="A2056" t="str">
            <v>001.18.09380</v>
          </cell>
          <cell r="B2056" t="str">
            <v>Flange c/ sextavado ferro galvanizado 3 pol</v>
          </cell>
          <cell r="C2056" t="str">
            <v>UN</v>
          </cell>
          <cell r="D2056">
            <v>35.024500000000003</v>
          </cell>
        </row>
        <row r="2057">
          <cell r="A2057" t="str">
            <v>001.18.09400</v>
          </cell>
          <cell r="B2057" t="str">
            <v>Flange c/ sextavado ferro galvanizado 2 1/2 pol</v>
          </cell>
          <cell r="C2057" t="str">
            <v>UN</v>
          </cell>
          <cell r="D2057">
            <v>24.564499999999999</v>
          </cell>
        </row>
        <row r="2058">
          <cell r="A2058" t="str">
            <v>001.18.09420</v>
          </cell>
          <cell r="B2058" t="str">
            <v>Flange c/ sextavado ferro galvanizado 2 pol</v>
          </cell>
          <cell r="C2058" t="str">
            <v>UN</v>
          </cell>
          <cell r="D2058">
            <v>18.032900000000001</v>
          </cell>
        </row>
        <row r="2059">
          <cell r="A2059" t="str">
            <v>001.18.09440</v>
          </cell>
          <cell r="B2059" t="str">
            <v>Flange c/ sextavado ferro galvanizado 1 1/2 pol</v>
          </cell>
          <cell r="C2059" t="str">
            <v>UN</v>
          </cell>
          <cell r="D2059">
            <v>8.5328999999999997</v>
          </cell>
        </row>
        <row r="2060">
          <cell r="A2060" t="str">
            <v>001.18.09460</v>
          </cell>
          <cell r="B2060" t="str">
            <v>Flange c/ sextavado ferro galvanizado 1 1/4 pol</v>
          </cell>
          <cell r="C2060" t="str">
            <v>UN</v>
          </cell>
          <cell r="D2060">
            <v>7.7828999999999997</v>
          </cell>
        </row>
        <row r="2061">
          <cell r="A2061" t="str">
            <v>001.18.09480</v>
          </cell>
          <cell r="B2061" t="str">
            <v>Flange c/ sextavado ferro galvanizado 1 pol</v>
          </cell>
          <cell r="C2061" t="str">
            <v>UN</v>
          </cell>
          <cell r="D2061">
            <v>5.8474000000000004</v>
          </cell>
        </row>
        <row r="2062">
          <cell r="A2062" t="str">
            <v>001.18.09500</v>
          </cell>
          <cell r="B2062" t="str">
            <v>Flange c/ sextavado ferro galvanizado 3/4 pol</v>
          </cell>
          <cell r="C2062" t="str">
            <v>UN</v>
          </cell>
          <cell r="D2062">
            <v>7.1773999999999996</v>
          </cell>
        </row>
        <row r="2063">
          <cell r="A2063" t="str">
            <v>001.18.09520</v>
          </cell>
          <cell r="B2063" t="str">
            <v>Flange c/ sextavado ferro galvanizado 1/2 pol</v>
          </cell>
          <cell r="C2063" t="str">
            <v>UN</v>
          </cell>
          <cell r="D2063">
            <v>6.2173999999999996</v>
          </cell>
        </row>
        <row r="2064">
          <cell r="A2064" t="str">
            <v>001.18.09540</v>
          </cell>
          <cell r="B2064" t="str">
            <v>Niple duplo ferro galvanizado 4 pol</v>
          </cell>
          <cell r="C2064" t="str">
            <v>UN</v>
          </cell>
          <cell r="D2064">
            <v>36.618400000000001</v>
          </cell>
        </row>
        <row r="2065">
          <cell r="A2065" t="str">
            <v>001.18.09560</v>
          </cell>
          <cell r="B2065" t="str">
            <v>Niple duplo ferro galvanizado 3 pol</v>
          </cell>
          <cell r="C2065" t="str">
            <v>UN</v>
          </cell>
          <cell r="D2065">
            <v>20.394500000000001</v>
          </cell>
        </row>
        <row r="2066">
          <cell r="A2066" t="str">
            <v>001.18.09580</v>
          </cell>
          <cell r="B2066" t="str">
            <v>Niple duplo ferro galvanizado 2 1/2 pol</v>
          </cell>
          <cell r="C2066" t="str">
            <v>UN</v>
          </cell>
          <cell r="D2066">
            <v>15.044499999999999</v>
          </cell>
        </row>
        <row r="2067">
          <cell r="A2067" t="str">
            <v>001.18.09600</v>
          </cell>
          <cell r="B2067" t="str">
            <v>Niple duplo ferro galvanizado 2 pol</v>
          </cell>
          <cell r="C2067" t="str">
            <v>UN</v>
          </cell>
          <cell r="D2067">
            <v>12.1829</v>
          </cell>
        </row>
        <row r="2068">
          <cell r="A2068" t="str">
            <v>001.18.09620</v>
          </cell>
          <cell r="B2068" t="str">
            <v>Niple duplo ferro galvanizado 1 1/2 pol</v>
          </cell>
          <cell r="C2068" t="str">
            <v>UN</v>
          </cell>
          <cell r="D2068">
            <v>7.5328999999999997</v>
          </cell>
        </row>
        <row r="2069">
          <cell r="A2069" t="str">
            <v>001.18.09640</v>
          </cell>
          <cell r="B2069" t="str">
            <v>Niple duplo ferro galvanizado 1 1/4 pol</v>
          </cell>
          <cell r="C2069" t="str">
            <v>UN</v>
          </cell>
          <cell r="D2069">
            <v>7.0829000000000004</v>
          </cell>
        </row>
        <row r="2070">
          <cell r="A2070" t="str">
            <v>001.18.09660</v>
          </cell>
          <cell r="B2070" t="str">
            <v>Niple duplo ferro galvanizado 1 pol</v>
          </cell>
          <cell r="C2070" t="str">
            <v>UN</v>
          </cell>
          <cell r="D2070">
            <v>4.6474000000000002</v>
          </cell>
        </row>
        <row r="2071">
          <cell r="A2071" t="str">
            <v>001.18.09680</v>
          </cell>
          <cell r="B2071" t="str">
            <v>Niple duplo ferro galvanizado 3/4 pol</v>
          </cell>
          <cell r="C2071" t="str">
            <v>UN</v>
          </cell>
          <cell r="D2071">
            <v>3.5973999999999999</v>
          </cell>
        </row>
        <row r="2072">
          <cell r="A2072" t="str">
            <v>001.18.09700</v>
          </cell>
          <cell r="B2072" t="str">
            <v>Niple duplo ferro galvanizado 1/2 pol</v>
          </cell>
          <cell r="C2072" t="str">
            <v>UN</v>
          </cell>
          <cell r="D2072">
            <v>3.1474000000000002</v>
          </cell>
        </row>
        <row r="2073">
          <cell r="A2073" t="str">
            <v>001.18.09720</v>
          </cell>
          <cell r="B2073" t="str">
            <v>Plug ou bujão ferro galvanizado 4 pol</v>
          </cell>
          <cell r="C2073" t="str">
            <v>UN</v>
          </cell>
          <cell r="D2073">
            <v>35.594499999999996</v>
          </cell>
        </row>
        <row r="2074">
          <cell r="A2074" t="str">
            <v>001.18.09740</v>
          </cell>
          <cell r="B2074" t="str">
            <v>Tampão ou cap ferro galvanizado 4 pol</v>
          </cell>
          <cell r="C2074" t="str">
            <v>UN</v>
          </cell>
          <cell r="D2074">
            <v>23.994499999999999</v>
          </cell>
        </row>
        <row r="2075">
          <cell r="A2075" t="str">
            <v>001.18.09760</v>
          </cell>
          <cell r="B2075" t="str">
            <v>Plug ou bujão ferro galvanizado 3 pol</v>
          </cell>
          <cell r="C2075" t="str">
            <v>UN</v>
          </cell>
          <cell r="D2075">
            <v>19.371099999999998</v>
          </cell>
        </row>
        <row r="2076">
          <cell r="A2076" t="str">
            <v>001.18.09780</v>
          </cell>
          <cell r="B2076" t="str">
            <v>Tampão ou cap ferro galvanizado 3 pol</v>
          </cell>
          <cell r="C2076" t="str">
            <v>UN</v>
          </cell>
          <cell r="D2076">
            <v>16.771100000000001</v>
          </cell>
        </row>
        <row r="2077">
          <cell r="A2077" t="str">
            <v>001.18.09800</v>
          </cell>
          <cell r="B2077" t="str">
            <v>Plug ou bujão ferro galvanizado 2 1/2 pol</v>
          </cell>
          <cell r="C2077" t="str">
            <v>UN</v>
          </cell>
          <cell r="D2077">
            <v>15.021100000000001</v>
          </cell>
        </row>
        <row r="2078">
          <cell r="A2078" t="str">
            <v>001.18.09820</v>
          </cell>
          <cell r="B2078" t="str">
            <v>Plug ou bujão ferro galvanizado 2 pol</v>
          </cell>
          <cell r="C2078" t="str">
            <v>UN</v>
          </cell>
          <cell r="D2078">
            <v>6.6592000000000002</v>
          </cell>
        </row>
        <row r="2079">
          <cell r="A2079" t="str">
            <v>001.18.09840</v>
          </cell>
          <cell r="B2079" t="str">
            <v>Plug ou bujão ferro galvanizado 1 1/2 pol</v>
          </cell>
          <cell r="C2079" t="str">
            <v>UN</v>
          </cell>
          <cell r="D2079">
            <v>5.1592000000000002</v>
          </cell>
        </row>
        <row r="2080">
          <cell r="A2080" t="str">
            <v>001.18.09860</v>
          </cell>
          <cell r="B2080" t="str">
            <v>Plug ou bujão ferro galvanizado 1 1/4 pol</v>
          </cell>
          <cell r="C2080" t="str">
            <v>UN</v>
          </cell>
          <cell r="D2080">
            <v>4.2591999999999999</v>
          </cell>
        </row>
        <row r="2081">
          <cell r="A2081" t="str">
            <v>001.18.09880</v>
          </cell>
          <cell r="B2081" t="str">
            <v>Plug ou bujão ferro galvanizado 1 pol</v>
          </cell>
          <cell r="C2081" t="str">
            <v>UN</v>
          </cell>
          <cell r="D2081">
            <v>2.9352999999999998</v>
          </cell>
        </row>
        <row r="2082">
          <cell r="A2082" t="str">
            <v>001.18.09900</v>
          </cell>
          <cell r="B2082" t="str">
            <v>Plug ou bujão ferro galvanizado 3/4 pol</v>
          </cell>
          <cell r="C2082" t="str">
            <v>UN</v>
          </cell>
          <cell r="D2082">
            <v>2.9853000000000001</v>
          </cell>
        </row>
        <row r="2083">
          <cell r="A2083" t="str">
            <v>001.18.09920</v>
          </cell>
          <cell r="B2083" t="str">
            <v>Plug ou bujão ferro galvanizado 1/2 pol</v>
          </cell>
          <cell r="C2083" t="str">
            <v>UN</v>
          </cell>
          <cell r="D2083">
            <v>2.1353</v>
          </cell>
        </row>
        <row r="2084">
          <cell r="A2084" t="str">
            <v>001.18.09940</v>
          </cell>
          <cell r="B2084" t="str">
            <v>Tampão ou cap ferro galvanizado 2 1/2 pol</v>
          </cell>
          <cell r="C2084" t="str">
            <v>UN</v>
          </cell>
          <cell r="D2084">
            <v>10.171099999999999</v>
          </cell>
        </row>
        <row r="2085">
          <cell r="A2085" t="str">
            <v>001.18.09960</v>
          </cell>
          <cell r="B2085" t="str">
            <v>Tampão ou cap ferro galvanizado 2 pol</v>
          </cell>
          <cell r="C2085" t="str">
            <v>UN</v>
          </cell>
          <cell r="D2085">
            <v>7.7092000000000001</v>
          </cell>
        </row>
        <row r="2086">
          <cell r="A2086" t="str">
            <v>001.18.09980</v>
          </cell>
          <cell r="B2086" t="str">
            <v>Tampão ou cap ferro galvanizado 1 1/2 pol</v>
          </cell>
          <cell r="C2086" t="str">
            <v>UN</v>
          </cell>
          <cell r="D2086">
            <v>6.1592000000000002</v>
          </cell>
        </row>
        <row r="2087">
          <cell r="A2087" t="str">
            <v>001.18.10000</v>
          </cell>
          <cell r="B2087" t="str">
            <v>Tampão ou cap ferro galvanizado 1 1/4 pol</v>
          </cell>
          <cell r="C2087" t="str">
            <v>UN</v>
          </cell>
          <cell r="D2087">
            <v>6.2092000000000001</v>
          </cell>
        </row>
        <row r="2088">
          <cell r="A2088" t="str">
            <v>001.18.10020</v>
          </cell>
          <cell r="B2088" t="str">
            <v>Tampão ou cap ferro galvanizado 1 pol</v>
          </cell>
          <cell r="C2088" t="str">
            <v>UN</v>
          </cell>
          <cell r="D2088">
            <v>3.7353000000000001</v>
          </cell>
        </row>
        <row r="2089">
          <cell r="A2089" t="str">
            <v>001.18.10040</v>
          </cell>
          <cell r="B2089" t="str">
            <v>Tampão ou cap ferro galvanizado 3/4 pol</v>
          </cell>
          <cell r="C2089" t="str">
            <v>UN</v>
          </cell>
          <cell r="D2089">
            <v>2.8653</v>
          </cell>
        </row>
        <row r="2090">
          <cell r="A2090" t="str">
            <v>001.18.10060</v>
          </cell>
          <cell r="B2090" t="str">
            <v>Tampão ou cap ferro galvanizado 1/2 pol</v>
          </cell>
          <cell r="C2090" t="str">
            <v>UN</v>
          </cell>
          <cell r="D2090">
            <v>2.6353</v>
          </cell>
        </row>
        <row r="2091">
          <cell r="A2091" t="str">
            <v>001.18.10080</v>
          </cell>
          <cell r="B2091" t="str">
            <v>Registro de gaveta em acabamento bruto (amarelo) s/ canopla n.1502 4 pol</v>
          </cell>
          <cell r="C2091" t="str">
            <v>UN</v>
          </cell>
          <cell r="D2091">
            <v>266.48160000000001</v>
          </cell>
        </row>
        <row r="2092">
          <cell r="A2092" t="str">
            <v>001.18.10100</v>
          </cell>
          <cell r="B2092" t="str">
            <v>Registro de gaveta em acabamento bruto (amarelo) s/ canopla n.1502 3 pol</v>
          </cell>
          <cell r="C2092" t="str">
            <v>UN</v>
          </cell>
          <cell r="D2092">
            <v>160.52789999999999</v>
          </cell>
        </row>
        <row r="2093">
          <cell r="A2093" t="str">
            <v>001.18.10120</v>
          </cell>
          <cell r="B2093" t="str">
            <v>Registro de gaveta em acabamento bruto (amarelo) s/ canopla n.1502 2 1/2 pol</v>
          </cell>
          <cell r="C2093" t="str">
            <v>UN</v>
          </cell>
          <cell r="D2093">
            <v>144.79750000000001</v>
          </cell>
        </row>
        <row r="2094">
          <cell r="A2094" t="str">
            <v>001.18.10140</v>
          </cell>
          <cell r="B2094" t="str">
            <v>Registro de gaveta em acabamento bruto (amarelo) s/ canopla n.1502 2 pol</v>
          </cell>
          <cell r="C2094" t="str">
            <v>UN</v>
          </cell>
          <cell r="D2094">
            <v>50.472099999999998</v>
          </cell>
        </row>
        <row r="2095">
          <cell r="A2095" t="str">
            <v>001.18.10160</v>
          </cell>
          <cell r="B2095" t="str">
            <v>Registro de gaveta em acabamento bruto (amarelo) s/ canopla n.1502 1 1/2 pol</v>
          </cell>
          <cell r="C2095" t="str">
            <v>UN</v>
          </cell>
          <cell r="D2095">
            <v>34.041699999999999</v>
          </cell>
        </row>
        <row r="2096">
          <cell r="A2096" t="str">
            <v>001.18.10180</v>
          </cell>
          <cell r="B2096" t="str">
            <v>Registro de gaveta em acabamento bruto (amarelo) s/ canopla n.1502 1 1/4 pol</v>
          </cell>
          <cell r="C2096" t="str">
            <v>UN</v>
          </cell>
          <cell r="D2096">
            <v>29.171299999999999</v>
          </cell>
        </row>
        <row r="2097">
          <cell r="A2097" t="str">
            <v>001.18.10200</v>
          </cell>
          <cell r="B2097" t="str">
            <v>Registro de gaveta em acabamento bruto (amarelo) s/ canopla n.1502 1 pol</v>
          </cell>
          <cell r="C2097" t="str">
            <v>UN</v>
          </cell>
          <cell r="D2097">
            <v>22.0138</v>
          </cell>
        </row>
        <row r="2098">
          <cell r="A2098" t="str">
            <v>001.18.10220</v>
          </cell>
          <cell r="B2098" t="str">
            <v>Registro de gaveta em acabamento bruto (amarelo) s/ canopla n.1502 3/4 pol</v>
          </cell>
          <cell r="C2098" t="str">
            <v>UN</v>
          </cell>
          <cell r="D2098">
            <v>16.542999999999999</v>
          </cell>
        </row>
        <row r="2099">
          <cell r="A2099" t="str">
            <v>001.18.10240</v>
          </cell>
          <cell r="B2099" t="str">
            <v>Registro de gaveta em acabamento bruto (amarelo) s/ canopla n.1502 1/2 pol</v>
          </cell>
          <cell r="C2099" t="str">
            <v>UN</v>
          </cell>
          <cell r="D2099">
            <v>30.762599999999999</v>
          </cell>
        </row>
        <row r="2100">
          <cell r="A2100" t="str">
            <v>001.18.10260</v>
          </cell>
          <cell r="B2100" t="str">
            <v>Registro de gaveta cromado linha gemini embutir c/ canopla mod 44 n. 1509 deca 1 1/4 pol</v>
          </cell>
          <cell r="C2100" t="str">
            <v>UN</v>
          </cell>
          <cell r="D2100">
            <v>57.821300000000001</v>
          </cell>
        </row>
        <row r="2101">
          <cell r="A2101" t="str">
            <v>001.18.10280</v>
          </cell>
          <cell r="B2101" t="str">
            <v>Registro de gaveta cromado linha gemini embutir c/ canopla mod 44 n. 1509 deca 1  pol</v>
          </cell>
          <cell r="C2101" t="str">
            <v>UN</v>
          </cell>
          <cell r="D2101">
            <v>47.623800000000003</v>
          </cell>
        </row>
        <row r="2102">
          <cell r="A2102" t="str">
            <v>001.18.10300</v>
          </cell>
          <cell r="B2102" t="str">
            <v>Registro de gaveta cromado linha gemini embutir c/ canopla mod 44 n. 1509 deca 3/4 pol</v>
          </cell>
          <cell r="C2102" t="str">
            <v>UN</v>
          </cell>
          <cell r="D2102">
            <v>42.012999999999998</v>
          </cell>
        </row>
        <row r="2103">
          <cell r="A2103" t="str">
            <v>001.18.10320</v>
          </cell>
          <cell r="B2103" t="str">
            <v>Registro de gaveta cromado linha gemini embutir c/ canopla mod 44 n. 1509 deca  1/2 pol</v>
          </cell>
          <cell r="C2103" t="str">
            <v>UN</v>
          </cell>
          <cell r="D2103">
            <v>38.462600000000002</v>
          </cell>
        </row>
        <row r="2104">
          <cell r="A2104" t="str">
            <v>001.18.10340</v>
          </cell>
          <cell r="B2104" t="str">
            <v>Registro de gaveta cromado linha prata de embutir c/ canopla modelo 50 n 1509 deca 2 pol</v>
          </cell>
          <cell r="C2104" t="str">
            <v>UN</v>
          </cell>
          <cell r="D2104">
            <v>94.682100000000005</v>
          </cell>
        </row>
        <row r="2105">
          <cell r="A2105" t="str">
            <v>001.18.10360</v>
          </cell>
          <cell r="B2105" t="str">
            <v>Registro de gaveta cromado linha prata de embutir c/ canopla modelo 50 n 1509 deca 1 1/2 pol</v>
          </cell>
          <cell r="C2105" t="str">
            <v>UN</v>
          </cell>
          <cell r="D2105">
            <v>94.649299999999997</v>
          </cell>
        </row>
        <row r="2106">
          <cell r="A2106" t="str">
            <v>001.18.10380</v>
          </cell>
          <cell r="B2106" t="str">
            <v>Registro de gaveta cromado linha prata de embutir c/ canopla modelo 50 n 1509 deca 1 1/4 pol</v>
          </cell>
          <cell r="C2106" t="str">
            <v>UN</v>
          </cell>
          <cell r="D2106">
            <v>45.161299999999997</v>
          </cell>
        </row>
        <row r="2107">
          <cell r="A2107" t="str">
            <v>001.18.10400</v>
          </cell>
          <cell r="B2107" t="str">
            <v>Registro de gaveta cromado linha prata de embutir c/ canopla modelo 50 n 1509 deca 1 pol</v>
          </cell>
          <cell r="C2107" t="str">
            <v>UN</v>
          </cell>
          <cell r="D2107">
            <v>31.413799999999998</v>
          </cell>
        </row>
        <row r="2108">
          <cell r="A2108" t="str">
            <v>001.18.10420</v>
          </cell>
          <cell r="B2108" t="str">
            <v>Registro de gaveta cromado linha prata de embutir c/ canopla modelo 50 n 1509 deca 3/4 pol</v>
          </cell>
          <cell r="C2108" t="str">
            <v>UN</v>
          </cell>
          <cell r="D2108">
            <v>52.453000000000003</v>
          </cell>
        </row>
        <row r="2109">
          <cell r="A2109" t="str">
            <v>001.18.10440</v>
          </cell>
          <cell r="B2109" t="str">
            <v>Registro de gaveta cromado linha prata de embutir c/ canopla modelo 50 n 1509 deca 1/2 pol</v>
          </cell>
          <cell r="C2109" t="str">
            <v>UN</v>
          </cell>
          <cell r="D2109">
            <v>26.832599999999999</v>
          </cell>
        </row>
        <row r="2110">
          <cell r="A2110" t="str">
            <v>001.18.10460</v>
          </cell>
          <cell r="B2110" t="str">
            <v>Registro de gaveta  cromado - c 39 - deca c/ canopla 1 1/2 pol</v>
          </cell>
          <cell r="C2110" t="str">
            <v>UN</v>
          </cell>
          <cell r="D2110">
            <v>57.471699999999998</v>
          </cell>
        </row>
        <row r="2111">
          <cell r="A2111" t="str">
            <v>001.18.10480</v>
          </cell>
          <cell r="B2111" t="str">
            <v>Registro de gaveta  cromado - c 39 - deca c/ canopla 1 pol</v>
          </cell>
          <cell r="C2111" t="str">
            <v>UN</v>
          </cell>
          <cell r="D2111">
            <v>34.553800000000003</v>
          </cell>
        </row>
        <row r="2112">
          <cell r="A2112" t="str">
            <v>001.18.10500</v>
          </cell>
          <cell r="B2112" t="str">
            <v>Registro de gaveta  cromado - c 39 - deca c/ canopla 3/4 pol</v>
          </cell>
          <cell r="C2112" t="str">
            <v>UN</v>
          </cell>
          <cell r="D2112">
            <v>29.803000000000001</v>
          </cell>
        </row>
        <row r="2113">
          <cell r="A2113" t="str">
            <v>001.18.10520</v>
          </cell>
          <cell r="B2113" t="str">
            <v>Registro de gaveta c/ acabamento bruto (amarelo) sem canopla abnt - docol -3 pol</v>
          </cell>
          <cell r="C2113" t="str">
            <v>UN</v>
          </cell>
          <cell r="D2113">
            <v>102.6879</v>
          </cell>
        </row>
        <row r="2114">
          <cell r="A2114" t="str">
            <v>001.18.10540</v>
          </cell>
          <cell r="B2114" t="str">
            <v>Registro de gaveta c/ acabamento bruto (amarelo) sem canopla abnt - docol -2pol</v>
          </cell>
          <cell r="C2114" t="str">
            <v>UN</v>
          </cell>
          <cell r="D2114">
            <v>34.262099999999997</v>
          </cell>
        </row>
        <row r="2115">
          <cell r="A2115" t="str">
            <v>001.18.10560</v>
          </cell>
          <cell r="B2115" t="str">
            <v>Registro de gaveta c/ acabamento bruto (amarelo) sem canopla abnt - docol -1 pol</v>
          </cell>
          <cell r="C2115" t="str">
            <v>UN</v>
          </cell>
          <cell r="D2115">
            <v>14.293799999999999</v>
          </cell>
        </row>
        <row r="2116">
          <cell r="A2116" t="str">
            <v>001.18.10580</v>
          </cell>
          <cell r="B2116" t="str">
            <v>Registro de gaveta c/ acabamento bruto (amarelo) sem canopla abnt - docol -3/4 pol</v>
          </cell>
          <cell r="C2116" t="str">
            <v>UN</v>
          </cell>
          <cell r="D2116">
            <v>11.683</v>
          </cell>
        </row>
        <row r="2117">
          <cell r="A2117" t="str">
            <v>001.18.10600</v>
          </cell>
          <cell r="B2117" t="str">
            <v>Acabamento cromado - linha prata de embutir c/ canopla mod itapema - docol -2 pol</v>
          </cell>
          <cell r="C2117" t="str">
            <v>UN</v>
          </cell>
          <cell r="D2117">
            <v>36.382100000000001</v>
          </cell>
        </row>
        <row r="2118">
          <cell r="A2118" t="str">
            <v>001.18.10620</v>
          </cell>
          <cell r="B2118" t="str">
            <v>Acabamento cromado - linha prata de embutir c/ canopla mod itapema - docol -1 1/2 pol</v>
          </cell>
          <cell r="C2118" t="str">
            <v>UN</v>
          </cell>
          <cell r="D2118">
            <v>37.722099999999998</v>
          </cell>
        </row>
        <row r="2119">
          <cell r="A2119" t="str">
            <v>001.18.10640</v>
          </cell>
          <cell r="B2119" t="str">
            <v>Acabamento cromado - linha prata de embutir c/ canopla mod itapema - docol -1  pol</v>
          </cell>
          <cell r="C2119" t="str">
            <v>UN</v>
          </cell>
          <cell r="D2119">
            <v>28.1938</v>
          </cell>
        </row>
        <row r="2120">
          <cell r="A2120" t="str">
            <v>001.18.10660</v>
          </cell>
          <cell r="B2120" t="str">
            <v>Acabamento cromado - linha prata de embutir c/ canopla mod itapema - docol -3/4  pol</v>
          </cell>
          <cell r="C2120" t="str">
            <v>UN</v>
          </cell>
          <cell r="D2120">
            <v>25.713000000000001</v>
          </cell>
        </row>
        <row r="2121">
          <cell r="A2121" t="str">
            <v>001.18.10680</v>
          </cell>
          <cell r="B2121" t="str">
            <v>Acabamento bruto linha popular 3/4 pol</v>
          </cell>
          <cell r="C2121" t="str">
            <v>UN</v>
          </cell>
          <cell r="D2121">
            <v>15.103</v>
          </cell>
        </row>
        <row r="2122">
          <cell r="A2122" t="str">
            <v>001.18.10700</v>
          </cell>
          <cell r="B2122" t="str">
            <v>Acabamento bruto linha popular 1/2 pol</v>
          </cell>
          <cell r="C2122" t="str">
            <v>UN</v>
          </cell>
          <cell r="D2122">
            <v>13.503</v>
          </cell>
        </row>
        <row r="2123">
          <cell r="A2123" t="str">
            <v>001.18.10720</v>
          </cell>
          <cell r="B2123" t="str">
            <v>Registro de gaveta cromado linha italiana de embutir c/ canopla mod. 45 n.1509 1 1/2 pol</v>
          </cell>
          <cell r="C2123" t="str">
            <v>UN</v>
          </cell>
          <cell r="D2123">
            <v>88.051699999999997</v>
          </cell>
        </row>
        <row r="2124">
          <cell r="A2124" t="str">
            <v>001.18.10740</v>
          </cell>
          <cell r="B2124" t="str">
            <v>Registro de gaveta cromado linha italiana de embutir c/ canopla mod. 45 n.1509 1 1/4 pol</v>
          </cell>
          <cell r="C2124" t="str">
            <v>UN</v>
          </cell>
          <cell r="D2124">
            <v>86.761300000000006</v>
          </cell>
        </row>
        <row r="2125">
          <cell r="A2125" t="str">
            <v>001.18.10760</v>
          </cell>
          <cell r="B2125" t="str">
            <v>Registro de gaveta cromado linha italiana de embutir c/ canopla mod. 45 n.1509 1 pol</v>
          </cell>
          <cell r="C2125" t="str">
            <v>UN</v>
          </cell>
          <cell r="D2125">
            <v>61.023800000000001</v>
          </cell>
        </row>
        <row r="2126">
          <cell r="A2126" t="str">
            <v>001.18.10780</v>
          </cell>
          <cell r="B2126" t="str">
            <v>Registro de gaveta cromado linha italiana de embutir c/ canopla mod. 45 n.1509 3/4 pol</v>
          </cell>
          <cell r="C2126" t="str">
            <v>UN</v>
          </cell>
          <cell r="D2126">
            <v>52.493000000000002</v>
          </cell>
        </row>
        <row r="2127">
          <cell r="A2127" t="str">
            <v>001.18.10800</v>
          </cell>
          <cell r="B2127" t="str">
            <v>Registro de gaveta cromado linha italiana de embutir c/ canopla mod. 45 n.1509  1/2 pol</v>
          </cell>
          <cell r="C2127" t="str">
            <v>UN</v>
          </cell>
          <cell r="D2127">
            <v>48.692599999999999</v>
          </cell>
        </row>
        <row r="2128">
          <cell r="A2128" t="str">
            <v>001.18.10820</v>
          </cell>
          <cell r="B2128" t="str">
            <v>Registro de pressão cromado linha gemini de embutir c/ canopla mod 44 n 1416 3/4 pol</v>
          </cell>
          <cell r="C2128" t="str">
            <v>UN</v>
          </cell>
          <cell r="D2128">
            <v>38.703000000000003</v>
          </cell>
        </row>
        <row r="2129">
          <cell r="A2129" t="str">
            <v>001.18.10840</v>
          </cell>
          <cell r="B2129" t="str">
            <v>Registro de pressão cromado linha gemini de embutir c/ canopla mod 44 n 1416 1/2 pol</v>
          </cell>
          <cell r="C2129" t="str">
            <v>UN</v>
          </cell>
          <cell r="D2129">
            <v>37.782600000000002</v>
          </cell>
        </row>
        <row r="2130">
          <cell r="A2130" t="str">
            <v>001.18.10860</v>
          </cell>
          <cell r="B2130" t="str">
            <v>Registro de pressão cromado linha italiana de embutir c/ canopla mod 45 n 1416 deca 3/4 pol</v>
          </cell>
          <cell r="C2130" t="str">
            <v>UN</v>
          </cell>
          <cell r="D2130">
            <v>53.902999999999999</v>
          </cell>
        </row>
        <row r="2131">
          <cell r="A2131" t="str">
            <v>001.18.10880</v>
          </cell>
          <cell r="B2131" t="str">
            <v>Registro de pressão cromado linha italiana de embutir c/ canopla mod 45 n 1416 deca 1/2 pol</v>
          </cell>
          <cell r="C2131" t="str">
            <v>UN</v>
          </cell>
          <cell r="D2131">
            <v>48.272599999999997</v>
          </cell>
        </row>
        <row r="2132">
          <cell r="A2132" t="str">
            <v>001.18.10900</v>
          </cell>
          <cell r="B2132" t="str">
            <v>Registro de pressão cromado linha prata embutir c/ canopla mod 50 n 1416 deca 3/4 pol</v>
          </cell>
          <cell r="C2132" t="str">
            <v>UN</v>
          </cell>
          <cell r="D2132">
            <v>34.802999999999997</v>
          </cell>
        </row>
        <row r="2133">
          <cell r="A2133" t="str">
            <v>001.18.10920</v>
          </cell>
          <cell r="B2133" t="str">
            <v>Registro de pressão cromado linha prata embutir c/ canopla mod 50 n 1416 deca 1/2 pol</v>
          </cell>
          <cell r="C2133" t="str">
            <v>UN</v>
          </cell>
          <cell r="D2133">
            <v>26.102599999999999</v>
          </cell>
        </row>
        <row r="2134">
          <cell r="A2134" t="str">
            <v>001.18.10940</v>
          </cell>
          <cell r="B2134" t="str">
            <v>Registro de pressão cromado de embutir c/ canopla 1193 - c 39 deca 3/4 pol</v>
          </cell>
          <cell r="C2134" t="str">
            <v>UN</v>
          </cell>
          <cell r="D2134">
            <v>38.493000000000002</v>
          </cell>
        </row>
        <row r="2135">
          <cell r="A2135" t="str">
            <v>001.18.10960</v>
          </cell>
          <cell r="B2135" t="str">
            <v>Registro de pressão cromado de embutir c/ canopla 1193 - c 39 deca 1/2 pol</v>
          </cell>
          <cell r="C2135" t="str">
            <v>UN</v>
          </cell>
          <cell r="D2135">
            <v>38.493000000000002</v>
          </cell>
        </row>
        <row r="2136">
          <cell r="A2136" t="str">
            <v>001.18.10980</v>
          </cell>
          <cell r="B2136" t="str">
            <v>Registro de pressão acabamento cromado - linha prata de embutir c/ canopla modelo itapema  - docol - 3/4 pol</v>
          </cell>
          <cell r="C2136" t="str">
            <v>UN</v>
          </cell>
          <cell r="D2136">
            <v>27.693000000000001</v>
          </cell>
        </row>
        <row r="2137">
          <cell r="A2137" t="str">
            <v>001.18.11000</v>
          </cell>
          <cell r="B2137" t="str">
            <v>Registro de pressão acabamento cromado - linha prata de embutir c/ canopla modelo itapema  - docol - 1/2 pol</v>
          </cell>
          <cell r="C2137" t="str">
            <v>UN</v>
          </cell>
          <cell r="D2137">
            <v>27.669</v>
          </cell>
        </row>
        <row r="2138">
          <cell r="A2138" t="str">
            <v>001.18.11020</v>
          </cell>
          <cell r="B2138" t="str">
            <v>Registro de pressão acabamento simples linha popular 1/2 pol</v>
          </cell>
          <cell r="C2138" t="str">
            <v>UN</v>
          </cell>
          <cell r="D2138">
            <v>20.603000000000002</v>
          </cell>
        </row>
        <row r="2139">
          <cell r="A2139" t="str">
            <v>001.18.11040</v>
          </cell>
          <cell r="B2139" t="str">
            <v>Registro de pressão de 1/2"""""""" (chuveiro) (mic)</v>
          </cell>
          <cell r="C2139" t="str">
            <v>UN</v>
          </cell>
          <cell r="D2139">
            <v>38.493000000000002</v>
          </cell>
        </row>
        <row r="2140">
          <cell r="A2140" t="str">
            <v>001.18.11060</v>
          </cell>
          <cell r="B2140" t="str">
            <v>Válvula de descarga hydra c/ embolo de bronze n.2515 canopla lisa cromada deca 1 1/2 pol</v>
          </cell>
          <cell r="C2140" t="str">
            <v>UN</v>
          </cell>
          <cell r="D2140">
            <v>92.085099999999997</v>
          </cell>
        </row>
        <row r="2141">
          <cell r="A2141" t="str">
            <v>001.18.11080</v>
          </cell>
          <cell r="B2141" t="str">
            <v>Válvula de descarga hydra c/ embolo de bronze n.2515 canopla lisa cromada deca 1 1/4 pol</v>
          </cell>
          <cell r="C2141" t="str">
            <v>UN</v>
          </cell>
          <cell r="D2141">
            <v>95.025099999999995</v>
          </cell>
        </row>
        <row r="2142">
          <cell r="A2142" t="str">
            <v>001.18.11100</v>
          </cell>
          <cell r="B2142" t="str">
            <v>Válvula de descarga hydra master n.2530 cromada deca 1 1/2 pol</v>
          </cell>
          <cell r="C2142" t="str">
            <v>UN</v>
          </cell>
          <cell r="D2142">
            <v>72.0655</v>
          </cell>
        </row>
        <row r="2143">
          <cell r="A2143" t="str">
            <v>001.18.11120</v>
          </cell>
          <cell r="B2143" t="str">
            <v>Válvula de descarga hydra master n.2530 cromada deca 1 1/4 pol</v>
          </cell>
          <cell r="C2143" t="str">
            <v>UN</v>
          </cell>
          <cell r="D2143">
            <v>72.0351</v>
          </cell>
        </row>
        <row r="2144">
          <cell r="A2144" t="str">
            <v>001.18.11140</v>
          </cell>
          <cell r="B2144" t="str">
            <v>Válvula de descarga docol-stander 1 1/2 pol</v>
          </cell>
          <cell r="C2144" t="str">
            <v>UN</v>
          </cell>
          <cell r="D2144">
            <v>60.125500000000002</v>
          </cell>
        </row>
        <row r="2145">
          <cell r="A2145" t="str">
            <v>001.18.11160</v>
          </cell>
          <cell r="B2145" t="str">
            <v>Fornecimento e instalação de tubo de descida para vávula de descarga de 1 1/2 pol de pvc rigido</v>
          </cell>
          <cell r="C2145" t="str">
            <v>UN</v>
          </cell>
          <cell r="D2145">
            <v>8.3984000000000005</v>
          </cell>
        </row>
        <row r="2146">
          <cell r="A2146" t="str">
            <v>001.18.11180</v>
          </cell>
          <cell r="B2146" t="str">
            <v>Fornecimento e instalação de ligação  para bacia sanitária em tubo em pvc rigido branco de 40mm</v>
          </cell>
          <cell r="C2146" t="str">
            <v>UN</v>
          </cell>
          <cell r="D2146">
            <v>7.2445000000000004</v>
          </cell>
        </row>
        <row r="2147">
          <cell r="A2147" t="str">
            <v>001.18.11200</v>
          </cell>
          <cell r="B2147" t="str">
            <v>Fornecimento e instalação de ligação para bacia sanitária tubo em pvc rigido cromado de 40mm</v>
          </cell>
          <cell r="C2147" t="str">
            <v>UN</v>
          </cell>
          <cell r="D2147">
            <v>11.294499999999999</v>
          </cell>
        </row>
        <row r="2148">
          <cell r="A2148" t="str">
            <v>001.18.11220</v>
          </cell>
          <cell r="B2148" t="str">
            <v>Fornecimento e instalação de ligação para bacia sanitária tubo em metal cromado de 40mm</v>
          </cell>
          <cell r="C2148" t="str">
            <v>UN</v>
          </cell>
          <cell r="D2148">
            <v>15.2445</v>
          </cell>
        </row>
        <row r="2149">
          <cell r="A2149" t="str">
            <v>001.18.11240</v>
          </cell>
          <cell r="B2149" t="str">
            <v>Fornecimento e instalação de ligação para bacia sanitária em bolsa de borracha</v>
          </cell>
          <cell r="C2149" t="str">
            <v>UN</v>
          </cell>
          <cell r="D2149">
            <v>3.0007999999999999</v>
          </cell>
        </row>
        <row r="2150">
          <cell r="A2150" t="str">
            <v>001.18.11260</v>
          </cell>
          <cell r="B2150" t="str">
            <v>Fornecimento e instalação de caixa de descarga externa inclusive tubo de descarga e acessórios</v>
          </cell>
          <cell r="C2150" t="str">
            <v>CJ</v>
          </cell>
          <cell r="D2150">
            <v>79.536600000000007</v>
          </cell>
        </row>
        <row r="2151">
          <cell r="A2151" t="str">
            <v>001.18.11280</v>
          </cell>
          <cell r="B2151" t="str">
            <v>Fornecimento e instalação de caixa de descarga de emb. inclusive tubo de descarga e acessórios</v>
          </cell>
          <cell r="C2151" t="str">
            <v>CJ</v>
          </cell>
          <cell r="D2151">
            <v>79.536600000000007</v>
          </cell>
        </row>
        <row r="2152">
          <cell r="A2152" t="str">
            <v>001.18.11300</v>
          </cell>
          <cell r="B2152" t="str">
            <v>Fornecimento e instalação de caixa de descarga para acoplar em bacia sanitária</v>
          </cell>
          <cell r="C2152" t="str">
            <v>UN</v>
          </cell>
          <cell r="D2152">
            <v>110.68510000000001</v>
          </cell>
        </row>
        <row r="2153">
          <cell r="A2153" t="str">
            <v>001.18.11320</v>
          </cell>
          <cell r="B2153" t="str">
            <v>Válvula p/ pia cromada deca n.1600 p/ lav 1x2 pol</v>
          </cell>
          <cell r="C2153" t="str">
            <v>UN</v>
          </cell>
          <cell r="D2153">
            <v>32.6721</v>
          </cell>
        </row>
        <row r="2154">
          <cell r="A2154" t="str">
            <v>001.18.11340</v>
          </cell>
          <cell r="B2154" t="str">
            <v>Valvula p/pia americana cromada n.1623 marca deca 1.5x3 3/4 pol</v>
          </cell>
          <cell r="C2154" t="str">
            <v>UN</v>
          </cell>
          <cell r="D2154">
            <v>58.8371</v>
          </cell>
        </row>
        <row r="2155">
          <cell r="A2155" t="str">
            <v>001.18.11360</v>
          </cell>
          <cell r="B2155" t="str">
            <v>Válvula de pvc para pia</v>
          </cell>
          <cell r="C2155" t="str">
            <v>UN</v>
          </cell>
          <cell r="D2155">
            <v>5.9752999999999998</v>
          </cell>
        </row>
        <row r="2156">
          <cell r="A2156" t="str">
            <v>001.18.11380</v>
          </cell>
          <cell r="B2156" t="str">
            <v>Válvula para lavatorio</v>
          </cell>
          <cell r="C2156" t="str">
            <v>UN</v>
          </cell>
          <cell r="D2156">
            <v>6.4752999999999998</v>
          </cell>
        </row>
        <row r="2157">
          <cell r="A2157" t="str">
            <v>001.18.11400</v>
          </cell>
          <cell r="B2157" t="str">
            <v>Válvula para pia n. 1600 - steves 1 x 2 pol</v>
          </cell>
          <cell r="C2157" t="str">
            <v>UN</v>
          </cell>
          <cell r="D2157">
            <v>29.742100000000001</v>
          </cell>
        </row>
        <row r="2158">
          <cell r="A2158" t="str">
            <v>001.18.11420</v>
          </cell>
          <cell r="B2158" t="str">
            <v>Válvula para pia n. 1600 - steves 1 1/2 x 3.3/4</v>
          </cell>
          <cell r="C2158" t="str">
            <v>UN</v>
          </cell>
          <cell r="D2158">
            <v>30.332100000000001</v>
          </cell>
        </row>
        <row r="2159">
          <cell r="A2159" t="str">
            <v>001.18.11440</v>
          </cell>
          <cell r="B2159" t="str">
            <v>Fornecimento e instalação de engate no. 3 com terminais de 1/2 pol e mangueira flexíel branca, de 30 cm,</v>
          </cell>
          <cell r="C2159" t="str">
            <v>UN</v>
          </cell>
          <cell r="D2159">
            <v>3.9691999999999998</v>
          </cell>
        </row>
        <row r="2160">
          <cell r="A2160" t="str">
            <v>001.18.11460</v>
          </cell>
          <cell r="B2160" t="str">
            <v>Fornecimento e colocação de engate no. 5 com terminais cromados de 1/2 pol e mangueira flexível, de 40 cm,</v>
          </cell>
          <cell r="C2160" t="str">
            <v>UN</v>
          </cell>
          <cell r="D2160">
            <v>15.059200000000001</v>
          </cell>
        </row>
        <row r="2161">
          <cell r="A2161" t="str">
            <v>001.18.11480</v>
          </cell>
          <cell r="B2161" t="str">
            <v>Fornecimento e instalação de ligação para saída de vaso sanitário pvc branco  diam.100 mm</v>
          </cell>
          <cell r="C2161" t="str">
            <v>UN</v>
          </cell>
          <cell r="D2161">
            <v>21.4711</v>
          </cell>
        </row>
        <row r="2162">
          <cell r="A2162" t="str">
            <v>001.18.11500</v>
          </cell>
          <cell r="B2162" t="str">
            <v>Válvula  de pé com crivo de pvc tipo rosqueável 3/4 pol</v>
          </cell>
          <cell r="C2162" t="str">
            <v>UN</v>
          </cell>
          <cell r="D2162">
            <v>15.013</v>
          </cell>
        </row>
        <row r="2163">
          <cell r="A2163" t="str">
            <v>001.18.11520</v>
          </cell>
          <cell r="B2163" t="str">
            <v>Válvula  de pé com crivo de pvc tipo rosqueável 1 pol</v>
          </cell>
          <cell r="C2163" t="str">
            <v>UN</v>
          </cell>
          <cell r="D2163">
            <v>17.383800000000001</v>
          </cell>
        </row>
        <row r="2164">
          <cell r="A2164" t="str">
            <v>001.18.11540</v>
          </cell>
          <cell r="B2164" t="str">
            <v>Válvula  de pé com crivo de pvc tipo rosqueável 1 1/4 pol</v>
          </cell>
          <cell r="C2164" t="str">
            <v>UN</v>
          </cell>
          <cell r="D2164">
            <v>22.461300000000001</v>
          </cell>
        </row>
        <row r="2165">
          <cell r="A2165" t="str">
            <v>001.18.11560</v>
          </cell>
          <cell r="B2165" t="str">
            <v>Válvula de pé com crivo de pvc tipo rosqueável 1 1/2 pol</v>
          </cell>
          <cell r="C2165" t="str">
            <v>UN</v>
          </cell>
          <cell r="D2165">
            <v>22.0657</v>
          </cell>
        </row>
        <row r="2166">
          <cell r="A2166" t="str">
            <v>001.18.11580</v>
          </cell>
          <cell r="B2166" t="str">
            <v>Válvula de pé c/ crivo de bronze tipo rosqueável 3/4 pol</v>
          </cell>
          <cell r="C2166" t="str">
            <v>UN</v>
          </cell>
          <cell r="D2166">
            <v>16.573</v>
          </cell>
        </row>
        <row r="2167">
          <cell r="A2167" t="str">
            <v>001.18.11600</v>
          </cell>
          <cell r="B2167" t="str">
            <v>Válvula de pé c/ crivo de bronze tipo rosqueável 1 pol</v>
          </cell>
          <cell r="C2167" t="str">
            <v>UN</v>
          </cell>
          <cell r="D2167">
            <v>18.4238</v>
          </cell>
        </row>
        <row r="2168">
          <cell r="A2168" t="str">
            <v>001.18.11620</v>
          </cell>
          <cell r="B2168" t="str">
            <v>Válvula de pé c/ crivo de bronze tipo rosqueável 1 1/2 pol</v>
          </cell>
          <cell r="C2168" t="str">
            <v>UN</v>
          </cell>
          <cell r="D2168">
            <v>26.351700000000001</v>
          </cell>
        </row>
        <row r="2169">
          <cell r="A2169" t="str">
            <v>001.18.11640</v>
          </cell>
          <cell r="B2169" t="str">
            <v>Válvula de pé c/ crivo de bronze tipo rosqueável 2 pol</v>
          </cell>
          <cell r="C2169" t="str">
            <v>UN</v>
          </cell>
          <cell r="D2169">
            <v>35.9621</v>
          </cell>
        </row>
        <row r="2170">
          <cell r="A2170" t="str">
            <v>001.18.11660</v>
          </cell>
          <cell r="B2170" t="str">
            <v>Válvula de pé c/ crivo de bronze tipo rosqueável 2 1/2 pol</v>
          </cell>
          <cell r="C2170" t="str">
            <v>UN</v>
          </cell>
          <cell r="D2170">
            <v>53.337499999999999</v>
          </cell>
        </row>
        <row r="2171">
          <cell r="A2171" t="str">
            <v>001.18.11680</v>
          </cell>
          <cell r="B2171" t="str">
            <v>Válvula de retenção de bronze tipo rosqueável tipo vertical 3/4 pol</v>
          </cell>
          <cell r="C2171" t="str">
            <v>UN</v>
          </cell>
          <cell r="D2171">
            <v>17.143000000000001</v>
          </cell>
        </row>
        <row r="2172">
          <cell r="A2172" t="str">
            <v>001.18.11700</v>
          </cell>
          <cell r="B2172" t="str">
            <v>Válvula de retenção de bronze tipo rosqueável tipo vertical 1 pol</v>
          </cell>
          <cell r="C2172" t="str">
            <v>UN</v>
          </cell>
          <cell r="D2172">
            <v>21.623799999999999</v>
          </cell>
        </row>
        <row r="2173">
          <cell r="A2173" t="str">
            <v>001.18.11720</v>
          </cell>
          <cell r="B2173" t="str">
            <v>Válvula de retenção de bronze tipo rosqueável tipo vertical 1 1/2 pol</v>
          </cell>
          <cell r="C2173" t="str">
            <v>UN</v>
          </cell>
          <cell r="D2173">
            <v>29.851700000000001</v>
          </cell>
        </row>
        <row r="2174">
          <cell r="A2174" t="str">
            <v>001.18.11740</v>
          </cell>
          <cell r="B2174" t="str">
            <v>Válvula de retenção de bronze tipo rosqueável tipo vertical 2 pol</v>
          </cell>
          <cell r="C2174" t="str">
            <v>UN</v>
          </cell>
          <cell r="D2174">
            <v>35.882100000000001</v>
          </cell>
        </row>
        <row r="2175">
          <cell r="A2175" t="str">
            <v>001.18.11760</v>
          </cell>
          <cell r="B2175" t="str">
            <v>Válvula de retenção de bronze tipo rosqueável tipo vertical 2 1/2 pol</v>
          </cell>
          <cell r="C2175" t="str">
            <v>UN</v>
          </cell>
          <cell r="D2175">
            <v>64.777500000000003</v>
          </cell>
        </row>
        <row r="2176">
          <cell r="A2176" t="str">
            <v>001.18.11780</v>
          </cell>
          <cell r="B2176" t="str">
            <v>Válvula de retenção de bronze tipo rosqueável tipo horizontal 3/4 pol</v>
          </cell>
          <cell r="C2176" t="str">
            <v>UN</v>
          </cell>
          <cell r="D2176">
            <v>29.603000000000002</v>
          </cell>
        </row>
        <row r="2177">
          <cell r="A2177" t="str">
            <v>001.18.11800</v>
          </cell>
          <cell r="B2177" t="str">
            <v>Válvula de retenção de bronze tipo rosqueável tipo horizontal 1 pol</v>
          </cell>
          <cell r="C2177" t="str">
            <v>UN</v>
          </cell>
          <cell r="D2177">
            <v>37.623800000000003</v>
          </cell>
        </row>
        <row r="2178">
          <cell r="A2178" t="str">
            <v>001.18.11820</v>
          </cell>
          <cell r="B2178" t="str">
            <v>Válvula de retenção de bronze tipo rosqueável tipo horizontal 1 1/2 pol</v>
          </cell>
          <cell r="C2178" t="str">
            <v>UN</v>
          </cell>
          <cell r="D2178">
            <v>54.5017</v>
          </cell>
        </row>
        <row r="2179">
          <cell r="A2179" t="str">
            <v>001.18.11840</v>
          </cell>
          <cell r="B2179" t="str">
            <v>Válvula de retenção de bronze tipo rosqueável tipo horizontal 2 pol</v>
          </cell>
          <cell r="C2179" t="str">
            <v>UN</v>
          </cell>
          <cell r="D2179">
            <v>68.382099999999994</v>
          </cell>
        </row>
        <row r="2180">
          <cell r="A2180" t="str">
            <v>001.18.11860</v>
          </cell>
          <cell r="B2180" t="str">
            <v>Válvula de retenção de bronze tipo rosqueável tipo horizontal 2 1/2 pol</v>
          </cell>
          <cell r="C2180" t="str">
            <v>UN</v>
          </cell>
          <cell r="D2180">
            <v>119.7675</v>
          </cell>
        </row>
        <row r="2181">
          <cell r="A2181" t="str">
            <v>001.18.11880</v>
          </cell>
          <cell r="B2181" t="str">
            <v>Fornecimento e instalação de torneira de pressão para pia marca deca ref. c 1157 comprimento 210mm com arejador</v>
          </cell>
          <cell r="C2181" t="str">
            <v>UN</v>
          </cell>
          <cell r="D2181">
            <v>70.476100000000002</v>
          </cell>
        </row>
        <row r="2182">
          <cell r="A2182" t="str">
            <v>001.18.11900</v>
          </cell>
          <cell r="B2182" t="str">
            <v>Fornecimento e instalação de torneira de pressão para pia marca deca ref. 1158 c 39 de 1/2 pol</v>
          </cell>
          <cell r="C2182" t="str">
            <v>UN</v>
          </cell>
          <cell r="D2182">
            <v>44.566099999999999</v>
          </cell>
        </row>
        <row r="2183">
          <cell r="A2183" t="str">
            <v>001.18.11920</v>
          </cell>
          <cell r="B2183" t="str">
            <v>Fornecimento e instalação de torneira de pressão para pia marca deca ref. 1158 c 39 de 3/4 pol</v>
          </cell>
          <cell r="C2183" t="str">
            <v>UN</v>
          </cell>
          <cell r="D2183">
            <v>50.616100000000003</v>
          </cell>
        </row>
        <row r="2184">
          <cell r="A2184" t="str">
            <v>001.18.11940</v>
          </cell>
          <cell r="B2184" t="str">
            <v>Fornecimento e instalação de torneira de pressão para pia marca deca ref. 1159 c 39 de 1/2 pol com arejador</v>
          </cell>
          <cell r="C2184" t="str">
            <v>UN</v>
          </cell>
          <cell r="D2184">
            <v>58.676099999999998</v>
          </cell>
        </row>
        <row r="2185">
          <cell r="A2185" t="str">
            <v>001.18.11960</v>
          </cell>
          <cell r="B2185" t="str">
            <v>Fornecimento e instalação de torneira de pressão para pia marca deca ref. 1159 c 39 de 3/4 pol com arejador</v>
          </cell>
          <cell r="C2185" t="str">
            <v>UN</v>
          </cell>
          <cell r="D2185">
            <v>58.676099999999998</v>
          </cell>
        </row>
        <row r="2186">
          <cell r="A2186" t="str">
            <v>001.18.11980</v>
          </cell>
          <cell r="B2186" t="str">
            <v>Fornecimento e instalação de torneira de pressão para pia marca deca ref. 1167 c 40 tip mesa bica móvel</v>
          </cell>
          <cell r="C2186" t="str">
            <v>UN</v>
          </cell>
          <cell r="D2186">
            <v>82.576099999999997</v>
          </cell>
        </row>
        <row r="2187">
          <cell r="A2187" t="str">
            <v>001.18.12000</v>
          </cell>
          <cell r="B2187" t="str">
            <v>Fornecimento e instalação de torneira de pressão para pia marca deca cromada - tipo parede - bica móvelc 50 1168</v>
          </cell>
          <cell r="C2187" t="str">
            <v>UN</v>
          </cell>
          <cell r="D2187">
            <v>81.676100000000005</v>
          </cell>
        </row>
        <row r="2188">
          <cell r="A2188" t="str">
            <v>001.18.12020</v>
          </cell>
          <cell r="B2188" t="str">
            <v>Fornecimento e instalação de torneira de pressao p/ pia de cozinha - tipo parede - c 39 - bica móvel de 3/4 pol</v>
          </cell>
          <cell r="C2188" t="str">
            <v>UN</v>
          </cell>
          <cell r="D2188">
            <v>51.556100000000001</v>
          </cell>
        </row>
        <row r="2189">
          <cell r="A2189" t="str">
            <v>001.18.12040</v>
          </cell>
          <cell r="B2189" t="str">
            <v>Fornecmento e instalação de torneira de pressão para pia de cozinha - docol mod. 1158 - 1/2 pol</v>
          </cell>
          <cell r="C2189" t="str">
            <v>UN</v>
          </cell>
          <cell r="D2189">
            <v>37.766100000000002</v>
          </cell>
        </row>
        <row r="2190">
          <cell r="A2190" t="str">
            <v>001.18.12060</v>
          </cell>
          <cell r="B2190" t="str">
            <v>Fornecimento e instalação de torneira de pressão para pia de cozinha mod. 1544 - tipo parede - bica movel</v>
          </cell>
          <cell r="C2190" t="str">
            <v>UN</v>
          </cell>
          <cell r="D2190">
            <v>84.7761</v>
          </cell>
        </row>
        <row r="2191">
          <cell r="A2191" t="str">
            <v>001.18.12080</v>
          </cell>
          <cell r="B2191" t="str">
            <v>Fornecimento e instalação de torneira de pressão para pia de cozinha - marca docol mod. 1158 - 3/4 pol</v>
          </cell>
          <cell r="C2191" t="str">
            <v>UN</v>
          </cell>
          <cell r="D2191">
            <v>37.716099999999997</v>
          </cell>
        </row>
        <row r="2192">
          <cell r="A2192" t="str">
            <v>001.18.12100</v>
          </cell>
          <cell r="B2192" t="str">
            <v>Fornecimento e instalação de torneira de pressão para pia de cozinha  - marca docol  mod. 1542 - tipo misturador p/ pia</v>
          </cell>
          <cell r="C2192" t="str">
            <v>UN</v>
          </cell>
          <cell r="D2192">
            <v>382.85109999999997</v>
          </cell>
        </row>
        <row r="2193">
          <cell r="A2193" t="str">
            <v>001.18.12120</v>
          </cell>
          <cell r="B2193" t="str">
            <v>Fornecimento e instalação de torneira de pvc para pia</v>
          </cell>
          <cell r="C2193" t="str">
            <v>UN</v>
          </cell>
          <cell r="D2193">
            <v>4.9004000000000003</v>
          </cell>
        </row>
        <row r="2194">
          <cell r="A2194" t="str">
            <v>001.18.12140</v>
          </cell>
          <cell r="B2194" t="str">
            <v>Fornecimento e instalação de torneira de pressão para lavatório marca deca ref. 1193 c 39 de 1/2 pol</v>
          </cell>
          <cell r="C2194" t="str">
            <v>UN</v>
          </cell>
          <cell r="D2194">
            <v>85.576099999999997</v>
          </cell>
        </row>
        <row r="2195">
          <cell r="A2195" t="str">
            <v>001.18.12160</v>
          </cell>
          <cell r="B2195" t="str">
            <v>Fornecimento e instalação de torneira de pressão para lavatório marca deca ref. 1194 c 45 de 1/2 pol</v>
          </cell>
          <cell r="C2195" t="str">
            <v>UN</v>
          </cell>
          <cell r="D2195">
            <v>117.1661</v>
          </cell>
        </row>
        <row r="2196">
          <cell r="A2196" t="str">
            <v>001.18.12180</v>
          </cell>
          <cell r="B2196" t="str">
            <v>Fornecimento e instalação de torneira de pressão para lavatório marca deca ref. 1199 c 50 de 1/2 pol</v>
          </cell>
          <cell r="C2196" t="str">
            <v>UN</v>
          </cell>
          <cell r="D2196">
            <v>62.186100000000003</v>
          </cell>
        </row>
        <row r="2197">
          <cell r="A2197" t="str">
            <v>001.18.12200</v>
          </cell>
          <cell r="B2197" t="str">
            <v>Fornecimento e instalação de torneira de pressão para lavatório 1/2 pol - mod. itapema - docol</v>
          </cell>
          <cell r="C2197" t="str">
            <v>UN</v>
          </cell>
          <cell r="D2197">
            <v>37.976100000000002</v>
          </cell>
        </row>
        <row r="2198">
          <cell r="A2198" t="str">
            <v>001.18.12220</v>
          </cell>
          <cell r="B2198" t="str">
            <v>Fornecimento e instalação de torneira de pvc para lavatorio</v>
          </cell>
          <cell r="C2198" t="str">
            <v>UN</v>
          </cell>
          <cell r="D2198">
            <v>7.3003999999999998</v>
          </cell>
        </row>
        <row r="2199">
          <cell r="A2199" t="str">
            <v>001.18.12240</v>
          </cell>
          <cell r="B2199" t="str">
            <v>Fornecimento e instalação de torneira para uso geral marca deca ref. 1152 c 39 de 1/2 pol</v>
          </cell>
          <cell r="C2199" t="str">
            <v>UN</v>
          </cell>
          <cell r="D2199">
            <v>37.296100000000003</v>
          </cell>
        </row>
        <row r="2200">
          <cell r="A2200" t="str">
            <v>001.18.12260</v>
          </cell>
          <cell r="B2200" t="str">
            <v>Fornecimento e instalação de torneira para uso geral marca deca ref. 1152 c 39 de 3/4 pol</v>
          </cell>
          <cell r="C2200" t="str">
            <v>UN</v>
          </cell>
          <cell r="D2200">
            <v>40.356099999999998</v>
          </cell>
        </row>
        <row r="2201">
          <cell r="A2201" t="str">
            <v>001.18.12280</v>
          </cell>
          <cell r="B2201" t="str">
            <v>Fornecimento e instalação de torneira para uso geral marca deca ref. 1154 c 39 de 1/2 pol com arejador</v>
          </cell>
          <cell r="C2201" t="str">
            <v>UN</v>
          </cell>
          <cell r="D2201">
            <v>43.726100000000002</v>
          </cell>
        </row>
        <row r="2202">
          <cell r="A2202" t="str">
            <v>001.18.12300</v>
          </cell>
          <cell r="B2202" t="str">
            <v>Fornecimento e instalação de torneira para uso geral marca deca ref. 1154 c 39 de 3/4 pol com arejador</v>
          </cell>
          <cell r="C2202" t="str">
            <v>UN</v>
          </cell>
          <cell r="D2202">
            <v>43.726100000000002</v>
          </cell>
        </row>
        <row r="2203">
          <cell r="A2203" t="str">
            <v>001.18.12320</v>
          </cell>
          <cell r="B2203" t="str">
            <v>Fornecimento e instalação de torneira para uso geral marca deca metalica para jardim com adaptador para mangueira</v>
          </cell>
          <cell r="C2203" t="str">
            <v>UN</v>
          </cell>
          <cell r="D2203">
            <v>29.926100000000002</v>
          </cell>
        </row>
        <row r="2204">
          <cell r="A2204" t="str">
            <v>001.18.12340</v>
          </cell>
          <cell r="B2204" t="str">
            <v>Fornecimento e instalação de torneira para uso geral marca deca ref. 1153 c 39 com adaptador para mangueira</v>
          </cell>
          <cell r="C2204" t="str">
            <v>UN</v>
          </cell>
          <cell r="D2204">
            <v>47.408299999999997</v>
          </cell>
        </row>
        <row r="2205">
          <cell r="A2205" t="str">
            <v>001.18.12360</v>
          </cell>
          <cell r="B2205" t="str">
            <v>Fornecimento e instalação de torneira para uso geral marca deca ref. 1153 c 39 de 1/2 pol (maq tauque)</v>
          </cell>
          <cell r="C2205" t="str">
            <v>UN</v>
          </cell>
          <cell r="D2205">
            <v>40.686100000000003</v>
          </cell>
        </row>
        <row r="2206">
          <cell r="A2206" t="str">
            <v>001.18.12380</v>
          </cell>
          <cell r="B2206" t="str">
            <v>Fornecimento e instalação de torneira p/ uso geral metálica p/ jardim c/ adaptador p/ mangueira mod.1130 -</v>
          </cell>
          <cell r="C2206" t="str">
            <v>UN</v>
          </cell>
          <cell r="D2206">
            <v>39.566099999999999</v>
          </cell>
        </row>
        <row r="2207">
          <cell r="A2207" t="str">
            <v>001.18.12400</v>
          </cell>
          <cell r="B2207" t="str">
            <v>Fornecimento e instalação de torneira p/ uso geral  metálica p/ tanque mod. 1130</v>
          </cell>
          <cell r="C2207" t="str">
            <v>UN</v>
          </cell>
          <cell r="D2207">
            <v>39.566099999999999</v>
          </cell>
        </row>
        <row r="2208">
          <cell r="A2208" t="str">
            <v>001.18.12420</v>
          </cell>
          <cell r="B2208" t="str">
            <v>Fornecimento e instalação de torneira de pvc para uso geral</v>
          </cell>
          <cell r="C2208" t="str">
            <v>UN</v>
          </cell>
          <cell r="D2208">
            <v>4.9004000000000003</v>
          </cell>
        </row>
        <row r="2209">
          <cell r="A2209" t="str">
            <v>001.18.12440</v>
          </cell>
          <cell r="B2209" t="str">
            <v>Fornecimento e instalação de torneira de pvc para tanque</v>
          </cell>
          <cell r="C2209" t="str">
            <v>UN</v>
          </cell>
          <cell r="D2209">
            <v>5.3003999999999998</v>
          </cell>
        </row>
        <row r="2210">
          <cell r="A2210" t="str">
            <v>001.18.12460</v>
          </cell>
          <cell r="B2210" t="str">
            <v>Fornecimento e instalação de torneira para cela conforme det. n 24 do dop</v>
          </cell>
          <cell r="C2210" t="str">
            <v>UN</v>
          </cell>
          <cell r="D2210">
            <v>24.2407</v>
          </cell>
        </row>
        <row r="2211">
          <cell r="A2211" t="str">
            <v>001.18.12480</v>
          </cell>
          <cell r="B2211" t="str">
            <v>Fornecimento e instalação de torneira de pressão c/ esguicho para bebedouro 1/4 pol.</v>
          </cell>
          <cell r="C2211" t="str">
            <v>UN</v>
          </cell>
          <cell r="D2211">
            <v>12.4861</v>
          </cell>
        </row>
        <row r="2212">
          <cell r="A2212" t="str">
            <v>001.18.12500</v>
          </cell>
          <cell r="B2212" t="str">
            <v>Fornecimento e instalação de torneira para uso hospitalar para lavatório com comando no piso, incluindo válvula e bica cromada</v>
          </cell>
          <cell r="C2212" t="str">
            <v>UN</v>
          </cell>
          <cell r="D2212">
            <v>479.27050000000003</v>
          </cell>
        </row>
        <row r="2213">
          <cell r="A2213" t="str">
            <v>001.18.12520</v>
          </cell>
          <cell r="B2213" t="str">
            <v>Fornecimento e instalação de torneira para uso hospitalar válvula para água fria, especial para laboratório, da mont lab ou similar mod wl 08 (parede)</v>
          </cell>
          <cell r="C2213" t="str">
            <v>UN</v>
          </cell>
          <cell r="D2213">
            <v>115.626</v>
          </cell>
        </row>
        <row r="2214">
          <cell r="A2214" t="str">
            <v>001.18.12540</v>
          </cell>
          <cell r="B2214" t="str">
            <v>Fornecimento e instalação de torneira para uso hospitalar válvula para água fria, especial para laboratório, da mont lab ou similar mod wl 07 (bica móvel)</v>
          </cell>
          <cell r="C2214" t="str">
            <v>UN</v>
          </cell>
          <cell r="D2214">
            <v>151.6191</v>
          </cell>
        </row>
        <row r="2215">
          <cell r="A2215" t="str">
            <v>001.18.12560</v>
          </cell>
          <cell r="B2215" t="str">
            <v>Fornecimento e instalação de torneira para lavatório com comando no piso, incluindo válvula e bica cromada</v>
          </cell>
          <cell r="C2215" t="str">
            <v>UN</v>
          </cell>
          <cell r="D2215">
            <v>479.27050000000003</v>
          </cell>
        </row>
        <row r="2216">
          <cell r="A2216" t="str">
            <v>001.18.12580</v>
          </cell>
          <cell r="B2216" t="str">
            <v>Fornecimento e instalação de conjunto de metais deca para lavatório incl aparelho misturador com válvula simples ref.1875 c-45 cromado linha italiana</v>
          </cell>
          <cell r="C2216" t="str">
            <v>CJ</v>
          </cell>
          <cell r="D2216">
            <v>234.09110000000001</v>
          </cell>
        </row>
        <row r="2217">
          <cell r="A2217" t="str">
            <v>001.18.12600</v>
          </cell>
          <cell r="B2217" t="str">
            <v>Fornecimento e instalação de conjunto de metais deca para lavatório incl aparelho misturador com válvula simples ref 1875 c-44 cromado linha gemini</v>
          </cell>
          <cell r="C2217" t="str">
            <v>CJ</v>
          </cell>
          <cell r="D2217">
            <v>140.8511</v>
          </cell>
        </row>
        <row r="2218">
          <cell r="A2218" t="str">
            <v>001.18.12620</v>
          </cell>
          <cell r="B2218" t="str">
            <v>Fornecimento e instalação de conjunto de metais deca para lavatório incl aparelho misturador com válvula ref.1875 c-50 cromado linha prata</v>
          </cell>
          <cell r="C2218" t="str">
            <v>CJ</v>
          </cell>
          <cell r="D2218">
            <v>134.25110000000001</v>
          </cell>
        </row>
        <row r="2219">
          <cell r="A2219" t="str">
            <v>001.18.12640</v>
          </cell>
          <cell r="B2219" t="str">
            <v>Fornecimento e instalação de conjunto de metais deca para bide incl aparelho misturador c/ ducha e válvula simples ref.1895 c-45 cromado linha italiana</v>
          </cell>
          <cell r="C2219" t="str">
            <v>CJ</v>
          </cell>
          <cell r="D2219">
            <v>299.25110000000001</v>
          </cell>
        </row>
        <row r="2220">
          <cell r="A2220" t="str">
            <v>001.18.12660</v>
          </cell>
          <cell r="B2220" t="str">
            <v>Fornecimento e instalação de conjunto de metais deca para bide incl aparelho misturador c/ ducha e válvula simples ref. 1895 c 44 cromado linha gemini</v>
          </cell>
          <cell r="C2220" t="str">
            <v>CJ</v>
          </cell>
          <cell r="D2220">
            <v>179.2611</v>
          </cell>
        </row>
        <row r="2221">
          <cell r="A2221" t="str">
            <v>001.18.12680</v>
          </cell>
          <cell r="B2221" t="str">
            <v>Fornecimento e instalação de conjunto de metais deca para bide incl aparelho misturador c/ ducha e válvula simples ref.1895 c-50 cromado linha prata</v>
          </cell>
          <cell r="C2221" t="str">
            <v>CJ</v>
          </cell>
          <cell r="D2221">
            <v>171.27109999999999</v>
          </cell>
        </row>
        <row r="2222">
          <cell r="A2222" t="str">
            <v>001.18.12700</v>
          </cell>
          <cell r="B2222" t="str">
            <v>Fornecimento e instalação de aparelho misturador para pias com bica móvel e arejador (tipo mesa) ref 1256 c-50 cromado linha prata</v>
          </cell>
          <cell r="C2222" t="str">
            <v>UN</v>
          </cell>
          <cell r="D2222">
            <v>213.39109999999999</v>
          </cell>
        </row>
        <row r="2223">
          <cell r="A2223" t="str">
            <v>001.18.12720</v>
          </cell>
          <cell r="B2223" t="str">
            <v>Fornecimento e instalação de aparelho misturador p/ pia com bica móvel e arejador (tipo parede) ref 1258 c-50 cromado linha prata</v>
          </cell>
          <cell r="C2223" t="str">
            <v>UN</v>
          </cell>
          <cell r="D2223">
            <v>213.39109999999999</v>
          </cell>
        </row>
        <row r="2224">
          <cell r="A2224" t="str">
            <v>001.18.12740</v>
          </cell>
          <cell r="B2224" t="str">
            <v>Fornecimento e instalação de aparelho misturador p/ pia com bica móvel e arejador (tipo parede) reparo para válvula hidra</v>
          </cell>
          <cell r="C2224" t="str">
            <v>CJ</v>
          </cell>
          <cell r="D2224">
            <v>28.473299999999998</v>
          </cell>
        </row>
        <row r="2225">
          <cell r="A2225" t="str">
            <v>001.18.12760</v>
          </cell>
          <cell r="B2225" t="str">
            <v>Fornecimento e instalação de ducha manual linha prata mod. c-50</v>
          </cell>
          <cell r="C2225" t="str">
            <v>UN</v>
          </cell>
          <cell r="D2225">
            <v>77.696100000000001</v>
          </cell>
        </row>
        <row r="2226">
          <cell r="A2226" t="str">
            <v>001.18.12780</v>
          </cell>
          <cell r="B2226" t="str">
            <v>Fornecimento e instalação de lavatório c/ coluna mondiale - azalia - celite</v>
          </cell>
          <cell r="C2226" t="str">
            <v>UN</v>
          </cell>
          <cell r="D2226">
            <v>142.3733</v>
          </cell>
        </row>
        <row r="2227">
          <cell r="A2227" t="str">
            <v>001.18.12800</v>
          </cell>
          <cell r="B2227" t="str">
            <v>Fornecimento e instalação de lavatório de plastico</v>
          </cell>
          <cell r="C2227" t="str">
            <v>UN</v>
          </cell>
          <cell r="D2227">
            <v>38.423299999999998</v>
          </cell>
        </row>
        <row r="2228">
          <cell r="A2228" t="str">
            <v>001.18.12820</v>
          </cell>
          <cell r="B2228" t="str">
            <v>Fornecimento e instalação de lavatório de louça l. ravena deca ou similar c/ col. na cor normal inclusive acessórios de fixação</v>
          </cell>
          <cell r="C2228" t="str">
            <v>UN</v>
          </cell>
          <cell r="D2228">
            <v>94.173299999999998</v>
          </cell>
        </row>
        <row r="2229">
          <cell r="A2229" t="str">
            <v>001.18.12840</v>
          </cell>
          <cell r="B2229" t="str">
            <v>Fornecimento e instalação de lavatório de louça ravena deca ou similar s/ coluna na cor normal inclusive acessorios de fixacao</v>
          </cell>
          <cell r="C2229" t="str">
            <v>UN</v>
          </cell>
          <cell r="D2229">
            <v>69.643299999999996</v>
          </cell>
        </row>
        <row r="2230">
          <cell r="A2230" t="str">
            <v>001.18.12860</v>
          </cell>
          <cell r="B2230" t="str">
            <v>Fornecimento e instalação de lavatório de louça branca com coluna de primeira inclusive acessórios de fixação</v>
          </cell>
          <cell r="C2230" t="str">
            <v>UN</v>
          </cell>
          <cell r="D2230">
            <v>75.773300000000006</v>
          </cell>
        </row>
        <row r="2231">
          <cell r="A2231" t="str">
            <v>001.18.12880</v>
          </cell>
          <cell r="B2231" t="str">
            <v>Fornecimento e instalação de lavatório de louça branca sem coluna de primeira inclusive acessórios de fixação</v>
          </cell>
          <cell r="C2231" t="str">
            <v>UN</v>
          </cell>
          <cell r="D2231">
            <v>52.563299999999998</v>
          </cell>
        </row>
        <row r="2232">
          <cell r="A2232" t="str">
            <v>001.18.12900</v>
          </cell>
          <cell r="B2232" t="str">
            <v>Fornecimento e instalação de cuba de sobrepor mod. l 35 da deca</v>
          </cell>
          <cell r="C2232" t="str">
            <v>UN</v>
          </cell>
          <cell r="D2232">
            <v>88.013300000000001</v>
          </cell>
        </row>
        <row r="2233">
          <cell r="A2233" t="str">
            <v>001.18.12920</v>
          </cell>
          <cell r="B2233" t="str">
            <v>Fornecimento e instalação de cuba de embutir(oval)mod.l.33</v>
          </cell>
          <cell r="C2233" t="str">
            <v>UN</v>
          </cell>
          <cell r="D2233">
            <v>53.685099999999998</v>
          </cell>
        </row>
        <row r="2234">
          <cell r="A2234" t="str">
            <v>001.18.12921</v>
          </cell>
          <cell r="B2234" t="str">
            <v>Fornecimento e instalação de cuba de louça para bancadas e lavatório de embutir oval 49.00 x 36.00 cm</v>
          </cell>
          <cell r="C2234" t="str">
            <v>un</v>
          </cell>
          <cell r="D2234">
            <v>50.1877</v>
          </cell>
        </row>
        <row r="2235">
          <cell r="A2235" t="str">
            <v>001.18.12940</v>
          </cell>
          <cell r="B2235" t="str">
            <v>Fornecimento e instalação de louça sanitária composto por bacia, lavatório com coluna da linha ravena deca ou similar inclusive assento ap oo nas cores normais</v>
          </cell>
          <cell r="C2235" t="str">
            <v>CJ</v>
          </cell>
          <cell r="D2235">
            <v>284.4323</v>
          </cell>
        </row>
        <row r="2236">
          <cell r="A2236" t="str">
            <v>001.18.12960</v>
          </cell>
          <cell r="B2236" t="str">
            <v>Fornecimento e instalação de bacia santária de louça ravena deca ou similar na cor normal inclusive acessorios de fixacao</v>
          </cell>
          <cell r="C2236" t="str">
            <v>UN</v>
          </cell>
          <cell r="D2236">
            <v>102.8467</v>
          </cell>
        </row>
        <row r="2237">
          <cell r="A2237" t="str">
            <v>001.18.12980</v>
          </cell>
          <cell r="B2237" t="str">
            <v>Fornecimento e instalação de bacia sanitária modelo ravena com cx. acoplada</v>
          </cell>
          <cell r="C2237" t="str">
            <v>UN</v>
          </cell>
          <cell r="D2237">
            <v>179.47989999999999</v>
          </cell>
        </row>
        <row r="2238">
          <cell r="A2238" t="str">
            <v>001.18.13000</v>
          </cell>
          <cell r="B2238" t="str">
            <v>Fornecimento e instalação de bacia sanitária modelo vogue  com cx. acoplada</v>
          </cell>
          <cell r="C2238" t="str">
            <v>UN</v>
          </cell>
          <cell r="D2238">
            <v>179.47989999999999</v>
          </cell>
        </row>
        <row r="2239">
          <cell r="A2239" t="str">
            <v>001.18.13020</v>
          </cell>
          <cell r="B2239" t="str">
            <v>Fornecimento e instalação de bacia sanitária de louça - celite mondiale marfim - incl. acessório para fixação</v>
          </cell>
          <cell r="C2239" t="str">
            <v>UN</v>
          </cell>
          <cell r="D2239">
            <v>124.6417</v>
          </cell>
        </row>
        <row r="2240">
          <cell r="A2240" t="str">
            <v>001.18.13040</v>
          </cell>
          <cell r="B2240" t="str">
            <v>Fornecimento e instalação de bacia sanitária de louça - celite azalia com acessórios</v>
          </cell>
          <cell r="C2240" t="str">
            <v>UN</v>
          </cell>
          <cell r="D2240">
            <v>96.361699999999999</v>
          </cell>
        </row>
        <row r="2241">
          <cell r="A2241" t="str">
            <v>001.18.13060</v>
          </cell>
          <cell r="B2241" t="str">
            <v>Fornecimento e instalação de caixa de descarga para acoplar em bacia sanitaria</v>
          </cell>
          <cell r="C2241" t="str">
            <v>UN</v>
          </cell>
          <cell r="D2241">
            <v>110.68510000000001</v>
          </cell>
        </row>
        <row r="2242">
          <cell r="A2242" t="str">
            <v>001.18.13080</v>
          </cell>
          <cell r="B2242" t="str">
            <v>Fornecimento e instalação de assento plastico p/ vaso sanitario, """"""""astra"""""""" ou similar</v>
          </cell>
          <cell r="C2242" t="str">
            <v>UN</v>
          </cell>
          <cell r="D2242">
            <v>15.071099999999999</v>
          </cell>
        </row>
        <row r="2243">
          <cell r="A2243" t="str">
            <v>001.18.13100</v>
          </cell>
          <cell r="B2243" t="str">
            <v>Fornecimento e instalação de assento celite mondiale - 090 gelo polar</v>
          </cell>
          <cell r="C2243" t="str">
            <v>UN</v>
          </cell>
          <cell r="D2243">
            <v>118.7711</v>
          </cell>
        </row>
        <row r="2244">
          <cell r="A2244" t="str">
            <v>001.18.13120</v>
          </cell>
          <cell r="B2244" t="str">
            <v>Fornecimento e instalação de assento azalia - celite</v>
          </cell>
          <cell r="C2244" t="str">
            <v>UN</v>
          </cell>
          <cell r="D2244">
            <v>28.101099999999999</v>
          </cell>
        </row>
        <row r="2245">
          <cell r="A2245" t="str">
            <v>001.18.13140</v>
          </cell>
          <cell r="B2245" t="str">
            <v>Fornecimento e instalação de bidê de louça linha ravena deca ou similar na cor normal inclusive acessórios de fixação</v>
          </cell>
          <cell r="C2245" t="str">
            <v>UN</v>
          </cell>
          <cell r="D2245">
            <v>83.923299999999998</v>
          </cell>
        </row>
        <row r="2246">
          <cell r="A2246" t="str">
            <v>001.18.13160</v>
          </cell>
          <cell r="B2246" t="str">
            <v>Fornecimento e instalação de bidê de louça branca inclusive acessórios de fixação</v>
          </cell>
          <cell r="C2246" t="str">
            <v>UN</v>
          </cell>
          <cell r="D2246">
            <v>76.073300000000003</v>
          </cell>
        </row>
        <row r="2247">
          <cell r="A2247" t="str">
            <v>001.18.13180</v>
          </cell>
          <cell r="B2247" t="str">
            <v>Fornecimento e instalação de mictório de aço inoxidável de 1.20 m inclusive acessórios de fixação</v>
          </cell>
          <cell r="C2247" t="str">
            <v>UN</v>
          </cell>
          <cell r="D2247">
            <v>380.58659999999998</v>
          </cell>
        </row>
        <row r="2248">
          <cell r="A2248" t="str">
            <v>001.18.13200</v>
          </cell>
          <cell r="B2248" t="str">
            <v>Fornecimento e instalação de sifão de metal cromado de 1 x 1.5 pol para lavatório ou pia</v>
          </cell>
          <cell r="C2248" t="str">
            <v>UN</v>
          </cell>
          <cell r="D2248">
            <v>75.479299999999995</v>
          </cell>
        </row>
        <row r="2249">
          <cell r="A2249" t="str">
            <v>001.18.13220</v>
          </cell>
          <cell r="B2249" t="str">
            <v>Fornecimento e instalação de sifão de metal cromado de 1.5 x 1.5 pol para pia americana</v>
          </cell>
          <cell r="C2249" t="str">
            <v>UN</v>
          </cell>
          <cell r="D2249">
            <v>79.689300000000003</v>
          </cell>
        </row>
        <row r="2250">
          <cell r="A2250" t="str">
            <v>001.18.13240</v>
          </cell>
          <cell r="B2250" t="str">
            <v>Fornecimento e instalação de sifão de metal cromado de 2 x 1 pol para mictorio</v>
          </cell>
          <cell r="C2250" t="str">
            <v>UN</v>
          </cell>
          <cell r="D2250">
            <v>85.389300000000006</v>
          </cell>
        </row>
        <row r="2251">
          <cell r="A2251" t="str">
            <v>001.18.13260</v>
          </cell>
          <cell r="B2251" t="str">
            <v>Fornecimento e instalação de sifão de metal cromado de 1.1/4 x 1.5 pol para tanque</v>
          </cell>
          <cell r="C2251" t="str">
            <v>UN</v>
          </cell>
          <cell r="D2251">
            <v>79.959299999999999</v>
          </cell>
        </row>
        <row r="2252">
          <cell r="A2252" t="str">
            <v>001.18.13280</v>
          </cell>
          <cell r="B2252" t="str">
            <v>Fornecimento e instalação de sifão de pvc cromado de 1 x 1.5 pol para pia ou lavatorio</v>
          </cell>
          <cell r="C2252" t="str">
            <v>UN</v>
          </cell>
          <cell r="D2252">
            <v>9.0183999999999997</v>
          </cell>
        </row>
        <row r="2253">
          <cell r="A2253" t="str">
            <v>001.18.13300</v>
          </cell>
          <cell r="B2253" t="str">
            <v>Fornecimento e instalação de porta papel de louça  com rolete</v>
          </cell>
          <cell r="C2253" t="str">
            <v>UN</v>
          </cell>
          <cell r="D2253">
            <v>20.117699999999999</v>
          </cell>
        </row>
        <row r="2254">
          <cell r="A2254" t="str">
            <v>001.18.13320</v>
          </cell>
          <cell r="B2254" t="str">
            <v>Fornecimento e instalação de porta papel de metal cromado, fixado com bucha e parafuso</v>
          </cell>
          <cell r="C2254" t="str">
            <v>UN</v>
          </cell>
          <cell r="D2254">
            <v>13.4199</v>
          </cell>
        </row>
        <row r="2255">
          <cell r="A2255" t="str">
            <v>001.18.13340</v>
          </cell>
          <cell r="B2255" t="str">
            <v>Fornecimento e instalação de porta papel de louça c/ rolete - celite</v>
          </cell>
          <cell r="C2255" t="str">
            <v>UN</v>
          </cell>
          <cell r="D2255">
            <v>28.510300000000001</v>
          </cell>
        </row>
        <row r="2256">
          <cell r="A2256" t="str">
            <v>001.18.13360</v>
          </cell>
          <cell r="B2256" t="str">
            <v>Fornecimento e instalação de porta papel de louça c/ rolete elegant - celite</v>
          </cell>
          <cell r="C2256" t="str">
            <v>UN</v>
          </cell>
          <cell r="D2256">
            <v>34.900300000000001</v>
          </cell>
        </row>
        <row r="2257">
          <cell r="A2257" t="str">
            <v>001.18.13380</v>
          </cell>
          <cell r="B2257" t="str">
            <v>Fornecimento e instalação de saboneteira de louça de primeira sem alça</v>
          </cell>
          <cell r="C2257" t="str">
            <v>UN</v>
          </cell>
          <cell r="D2257">
            <v>19.948799999999999</v>
          </cell>
        </row>
        <row r="2258">
          <cell r="A2258" t="str">
            <v>001.18.13400</v>
          </cell>
          <cell r="B2258" t="str">
            <v>Fornecimento e instalação de saboneteira para sabão líquido marca lalekla ou similar</v>
          </cell>
          <cell r="C2258" t="str">
            <v>UN</v>
          </cell>
          <cell r="D2258">
            <v>24.956600000000002</v>
          </cell>
        </row>
        <row r="2259">
          <cell r="A2259" t="str">
            <v>001.18.13420</v>
          </cell>
          <cell r="B2259" t="str">
            <v>Fornecimento e instalação de saboneteira de metal cromado, fixada com bucha e parafuso</v>
          </cell>
          <cell r="C2259" t="str">
            <v>UN</v>
          </cell>
          <cell r="D2259">
            <v>10.1099</v>
          </cell>
        </row>
        <row r="2260">
          <cell r="A2260" t="str">
            <v>001.18.13440</v>
          </cell>
          <cell r="B2260" t="str">
            <v>Fornecimento e instalação de porta toalha de louça tipo cabide simples</v>
          </cell>
          <cell r="C2260" t="str">
            <v>UN</v>
          </cell>
          <cell r="D2260">
            <v>13.825100000000001</v>
          </cell>
        </row>
        <row r="2261">
          <cell r="A2261" t="str">
            <v>001.18.13460</v>
          </cell>
          <cell r="B2261" t="str">
            <v>Fornecimento e instalação de porta toalha de louça c/ barra de plástico</v>
          </cell>
          <cell r="C2261" t="str">
            <v>UN</v>
          </cell>
          <cell r="D2261">
            <v>28.510300000000001</v>
          </cell>
        </row>
        <row r="2262">
          <cell r="A2262" t="str">
            <v>001.18.13480</v>
          </cell>
          <cell r="B2262" t="str">
            <v>Fornecimento e instalação de porta toalha metálica para papel marca lalekla ou similar</v>
          </cell>
          <cell r="C2262" t="str">
            <v>UN</v>
          </cell>
          <cell r="D2262">
            <v>31.926600000000001</v>
          </cell>
        </row>
        <row r="2263">
          <cell r="A2263" t="str">
            <v>001.18.13500</v>
          </cell>
          <cell r="B2263" t="str">
            <v>Fornecimento e instalação de toalheiro - celite - argola</v>
          </cell>
          <cell r="C2263" t="str">
            <v>UN</v>
          </cell>
          <cell r="D2263">
            <v>26.1051</v>
          </cell>
        </row>
        <row r="2264">
          <cell r="A2264" t="str">
            <v>001.18.13520</v>
          </cell>
          <cell r="B2264" t="str">
            <v>Fornecimento e instalação de cabide de louça simples - celite</v>
          </cell>
          <cell r="C2264" t="str">
            <v>UND</v>
          </cell>
          <cell r="D2264">
            <v>33.289000000000001</v>
          </cell>
        </row>
        <row r="2265">
          <cell r="A2265" t="str">
            <v>001.18.13540</v>
          </cell>
          <cell r="B2265" t="str">
            <v>Fornecimento e instalação de cabide de metal cromado, fixado com bucha e parafuso</v>
          </cell>
          <cell r="C2265" t="str">
            <v>UN</v>
          </cell>
          <cell r="D2265">
            <v>16.189900000000002</v>
          </cell>
        </row>
        <row r="2266">
          <cell r="A2266" t="str">
            <v>001.18.13560</v>
          </cell>
          <cell r="B2266" t="str">
            <v>Fornecimento e instalação  de espelho para lavatorio com moldura simples e proteção de madeira na parte não espelhada dimensão 0.50 x 0.60 m</v>
          </cell>
          <cell r="C2266" t="str">
            <v>UN</v>
          </cell>
          <cell r="D2266">
            <v>37.387099999999997</v>
          </cell>
        </row>
        <row r="2267">
          <cell r="A2267" t="str">
            <v>001.18.13580</v>
          </cell>
          <cell r="B2267" t="str">
            <v>Fornecimento e instalação de espelho  para lavatório com moldura simples e proteção de madeira na parte não espelhada dim. 1.50 x 0.60 m</v>
          </cell>
          <cell r="C2267" t="str">
            <v>UN</v>
          </cell>
          <cell r="D2267">
            <v>50.143999999999998</v>
          </cell>
        </row>
        <row r="2268">
          <cell r="A2268" t="str">
            <v>001.18.13600</v>
          </cell>
          <cell r="B2268" t="str">
            <v>Fornecimento e instalação de chuveiro de pvc branco n. 1 da cipla ou similar</v>
          </cell>
          <cell r="C2268" t="str">
            <v>UN</v>
          </cell>
          <cell r="D2268">
            <v>7.4058999999999999</v>
          </cell>
        </row>
        <row r="2269">
          <cell r="A2269" t="str">
            <v>001.18.13620</v>
          </cell>
          <cell r="B2269" t="str">
            <v>Fornecimento e instalação de chuveiro de pvc cromado n. 2 da cipla ou similar</v>
          </cell>
          <cell r="C2269" t="str">
            <v>UN</v>
          </cell>
          <cell r="D2269">
            <v>15.0959</v>
          </cell>
        </row>
        <row r="2270">
          <cell r="A2270" t="str">
            <v>001.18.13640</v>
          </cell>
          <cell r="B2270" t="str">
            <v>Fornecimento e instalação de chuveiro de luxo com articulacao cromada ref. 1994 deca ou similar 1/2 pol</v>
          </cell>
          <cell r="C2270" t="str">
            <v>UN</v>
          </cell>
          <cell r="D2270">
            <v>148.01929999999999</v>
          </cell>
        </row>
        <row r="2271">
          <cell r="A2271" t="str">
            <v>001.18.13660</v>
          </cell>
          <cell r="B2271" t="str">
            <v>Fornecimento e instalação de chuveiro simples com articulacao cromada ref. 1995 deca ou similar 1/2 pol</v>
          </cell>
          <cell r="C2271" t="str">
            <v>UN</v>
          </cell>
          <cell r="D2271">
            <v>109.0193</v>
          </cell>
        </row>
        <row r="2272">
          <cell r="A2272" t="str">
            <v>001.18.13680</v>
          </cell>
          <cell r="B2272" t="str">
            <v>Fornecimento e instalação de chuveiro eletrico para 2500 w / 220 v lorenzetti ou similar</v>
          </cell>
          <cell r="C2272" t="str">
            <v>UN</v>
          </cell>
          <cell r="D2272">
            <v>98.663200000000003</v>
          </cell>
        </row>
        <row r="2273">
          <cell r="A2273" t="str">
            <v>001.18.13700</v>
          </cell>
          <cell r="B2273" t="str">
            <v>Fornecimento e instalação sistema conjugado chuveiro lava olhos acionamento instantãneo ref. wl-1cl5 da mont lab ou similar</v>
          </cell>
          <cell r="C2273" t="str">
            <v>UN</v>
          </cell>
          <cell r="D2273">
            <v>1422.6664000000001</v>
          </cell>
        </row>
        <row r="2274">
          <cell r="A2274" t="str">
            <v>001.18.13720</v>
          </cell>
          <cell r="B2274" t="str">
            <v>Fornecimento e instalação de ducha de pvc cromado articulavel 1/2 pol cipla ou similar</v>
          </cell>
          <cell r="C2274" t="str">
            <v>UN</v>
          </cell>
          <cell r="D2274">
            <v>7.4058999999999999</v>
          </cell>
        </row>
        <row r="2275">
          <cell r="A2275" t="str">
            <v>001.18.13740</v>
          </cell>
          <cell r="B2275" t="str">
            <v>Fornecimento e instalação de ducha ss corona com 3 temperaturas</v>
          </cell>
          <cell r="C2275" t="str">
            <v>UN</v>
          </cell>
          <cell r="D2275">
            <v>27.713200000000001</v>
          </cell>
        </row>
        <row r="2276">
          <cell r="A2276" t="str">
            <v>001.18.13760</v>
          </cell>
          <cell r="B2276" t="str">
            <v>Fornecimento e instalação de cuba de aço inox inclusive válvula americana n.1 - 46.5 x 31 x 15 cm</v>
          </cell>
          <cell r="C2276" t="str">
            <v>UN</v>
          </cell>
          <cell r="D2276">
            <v>102.1066</v>
          </cell>
        </row>
        <row r="2277">
          <cell r="A2277" t="str">
            <v>001.18.13780</v>
          </cell>
          <cell r="B2277" t="str">
            <v>Fornecimento e instalação de cuba de aço inox inclusive válvula americana n.2 - 56.0 x 33.5 x 15 cm</v>
          </cell>
          <cell r="C2277" t="str">
            <v>UN</v>
          </cell>
          <cell r="D2277">
            <v>118.1066</v>
          </cell>
        </row>
        <row r="2278">
          <cell r="A2278" t="str">
            <v>001.18.13800</v>
          </cell>
          <cell r="B2278" t="str">
            <v>Forneicmento e instalação de cuba de aço inox inclusive válvula americana - 40x40x20 cm</v>
          </cell>
          <cell r="C2278" t="str">
            <v>UN</v>
          </cell>
          <cell r="D2278">
            <v>46.061900000000001</v>
          </cell>
        </row>
        <row r="2279">
          <cell r="A2279" t="str">
            <v>001.18.13820</v>
          </cell>
          <cell r="B2279" t="str">
            <v>Fornecimento e instalação de cuba de aço inox inclusive válvula americana dupla 82 x 34 x 15 cm</v>
          </cell>
          <cell r="C2279" t="str">
            <v>UN</v>
          </cell>
          <cell r="D2279">
            <v>114.8351</v>
          </cell>
        </row>
        <row r="2280">
          <cell r="A2280" t="str">
            <v>001.18.13821</v>
          </cell>
          <cell r="B2280" t="str">
            <v>Fornecimento e instalação de banca ou tampo em aço inoxidável n.o de 1.20x0.60m com 1 cuba</v>
          </cell>
          <cell r="C2280" t="str">
            <v>un</v>
          </cell>
          <cell r="D2280">
            <v>277.21260000000001</v>
          </cell>
        </row>
        <row r="2281">
          <cell r="A2281" t="str">
            <v>001.18.13822</v>
          </cell>
          <cell r="B2281" t="str">
            <v>Fornecimento e instalação de banca ou tampo em aço inoxidável n.2 de 1.50x0.60m com 1 cuba</v>
          </cell>
          <cell r="C2281" t="str">
            <v>un</v>
          </cell>
          <cell r="D2281">
            <v>162.52260000000001</v>
          </cell>
        </row>
        <row r="2282">
          <cell r="A2282" t="str">
            <v>001.18.13823</v>
          </cell>
          <cell r="B2282" t="str">
            <v>Fornecimento e instalação de banca ou tampo em aço inoxidável n.2 de 1.80x0.60m com 1 cuba</v>
          </cell>
          <cell r="C2282" t="str">
            <v>un</v>
          </cell>
          <cell r="D2282">
            <v>256.26260000000002</v>
          </cell>
        </row>
        <row r="2283">
          <cell r="A2283" t="str">
            <v>001.18.13824</v>
          </cell>
          <cell r="B2283" t="str">
            <v>Fornecimento e instalação de banca ou tampo em aço inoxidável n.2 de 2.00x0.60m com 1 cuba</v>
          </cell>
          <cell r="C2283" t="str">
            <v>un</v>
          </cell>
          <cell r="D2283">
            <v>293.90260000000001</v>
          </cell>
        </row>
        <row r="2284">
          <cell r="A2284" t="str">
            <v>001.18.13825</v>
          </cell>
          <cell r="B2284" t="str">
            <v>Fornecimento e instalação de banca ou tampo em aço inoxidável n.334 de 2.00x0.60m com 2 cubas p/ ud</v>
          </cell>
          <cell r="C2284" t="str">
            <v>un</v>
          </cell>
          <cell r="D2284">
            <v>355.26260000000002</v>
          </cell>
        </row>
        <row r="2285">
          <cell r="A2285" t="str">
            <v>001.18.13826</v>
          </cell>
          <cell r="B2285" t="str">
            <v>Fornecimento e instalação de banca ou tampo em aço inoxidável da eternox revestida d1800mb c/ 1 cuba no centro, de 1,80m</v>
          </cell>
          <cell r="C2285" t="str">
            <v>un</v>
          </cell>
          <cell r="D2285">
            <v>276.9126</v>
          </cell>
        </row>
        <row r="2286">
          <cell r="A2286" t="str">
            <v>001.18.13827</v>
          </cell>
          <cell r="B2286" t="str">
            <v>Fornecimento e instalação de banca ou tampo em aço inoxidável da eternox revestida e1800mb c/ 1 cuba no centro, de 1,80m</v>
          </cell>
          <cell r="C2286" t="str">
            <v>un</v>
          </cell>
          <cell r="D2286">
            <v>277.21260000000001</v>
          </cell>
        </row>
        <row r="2287">
          <cell r="A2287" t="str">
            <v>001.18.13828</v>
          </cell>
          <cell r="B2287" t="str">
            <v>Fornecimento e instalação de banca ou tampo em aço inoxidável da eternox revestida 2000mb 2c c/ 2 cubas no centro, de 2,00m</v>
          </cell>
          <cell r="C2287" t="str">
            <v>un</v>
          </cell>
          <cell r="D2287">
            <v>331.26260000000002</v>
          </cell>
        </row>
        <row r="2288">
          <cell r="A2288" t="str">
            <v>001.18.13829</v>
          </cell>
          <cell r="B2288" t="str">
            <v>Fornecimento e instalação de banca ou tampo em aço inoxidável da eternox revestida d1600mb c/ 1 cuba no centro</v>
          </cell>
          <cell r="C2288" t="str">
            <v>un</v>
          </cell>
          <cell r="D2288">
            <v>162.52260000000001</v>
          </cell>
        </row>
        <row r="2289">
          <cell r="A2289" t="str">
            <v>001.18.13830</v>
          </cell>
          <cell r="B2289" t="str">
            <v>Fornecimento e instalação de banca ou tampo em aço inoxidável da eternox revestida 1800mb 2c c/ 2 cubas no centro</v>
          </cell>
          <cell r="C2289" t="str">
            <v>un</v>
          </cell>
          <cell r="D2289">
            <v>313.30259999999998</v>
          </cell>
        </row>
        <row r="2290">
          <cell r="A2290" t="str">
            <v>001.18.13831</v>
          </cell>
          <cell r="B2290" t="str">
            <v>Fornecimento e instalação de banca ou tampo em aço inoxidável da eternox revestida cuba dupla de 82x34x14cm</v>
          </cell>
          <cell r="C2290" t="str">
            <v>un</v>
          </cell>
          <cell r="D2290">
            <v>106.2426</v>
          </cell>
        </row>
        <row r="2291">
          <cell r="A2291" t="str">
            <v>001.18.13832</v>
          </cell>
          <cell r="B2291" t="str">
            <v>Fornecimento e instalação de banca ou tampo em aço inoxidável da eternox revestido e1800mb com 2 cubas lado direito</v>
          </cell>
          <cell r="C2291" t="str">
            <v>un</v>
          </cell>
          <cell r="D2291">
            <v>313.30259999999998</v>
          </cell>
        </row>
        <row r="2292">
          <cell r="A2292" t="str">
            <v>001.18.13833</v>
          </cell>
          <cell r="B2292" t="str">
            <v>Fornecimento e instalação de banca ou tampo em aço inoxidável da eternox revestido e1800mb com 2 cubas lado direito</v>
          </cell>
          <cell r="C2292" t="str">
            <v>un</v>
          </cell>
          <cell r="D2292">
            <v>313.30259999999998</v>
          </cell>
        </row>
        <row r="2293">
          <cell r="A2293" t="str">
            <v>001.18.13834</v>
          </cell>
          <cell r="B2293" t="str">
            <v>Fornecimento e instalação de banca ou tampo em aço inoxidável da eternox revestida de 2.60 x 0.55 m c/ 1 cuba e valvula</v>
          </cell>
          <cell r="C2293" t="str">
            <v>un</v>
          </cell>
          <cell r="D2293">
            <v>162.52260000000001</v>
          </cell>
        </row>
        <row r="2294">
          <cell r="A2294" t="str">
            <v>001.18.13835</v>
          </cell>
          <cell r="B2294" t="str">
            <v>Fornecimento e instalação de banca de granilite fundida na obra com espessura de 0.05 m</v>
          </cell>
          <cell r="C2294" t="str">
            <v>m2</v>
          </cell>
          <cell r="D2294">
            <v>79.5702</v>
          </cell>
        </row>
        <row r="2295">
          <cell r="A2295" t="str">
            <v>001.18.13836</v>
          </cell>
          <cell r="B2295" t="str">
            <v>Fornecimento e instalação de bancada em ardósia polida 1.50 x 0.60 com 1 cuba inox 40.00x40.00x15.00</v>
          </cell>
          <cell r="C2295" t="str">
            <v>un</v>
          </cell>
          <cell r="D2295">
            <v>179.1634</v>
          </cell>
        </row>
        <row r="2296">
          <cell r="A2296" t="str">
            <v>001.18.13837</v>
          </cell>
          <cell r="B2296" t="str">
            <v>Fornecimento e instalação de banca de mármore sintético c/ 01 cuba no centro , de 1.80m</v>
          </cell>
          <cell r="C2296" t="str">
            <v>un</v>
          </cell>
          <cell r="D2296">
            <v>76.898499999999999</v>
          </cell>
        </row>
        <row r="2297">
          <cell r="A2297" t="str">
            <v>001.18.13838</v>
          </cell>
          <cell r="B2297" t="str">
            <v>Forneicmento e instalação de banca de mármore sintético c/ 02 cubas no centro , de 1.80m</v>
          </cell>
          <cell r="C2297" t="str">
            <v>un</v>
          </cell>
          <cell r="D2297">
            <v>76.898499999999999</v>
          </cell>
        </row>
        <row r="2298">
          <cell r="A2298" t="str">
            <v>001.18.13839</v>
          </cell>
          <cell r="B2298" t="str">
            <v>Fornecimento e instalação de banca de mármore sintético com uma cuba - 120.00x54.00cm</v>
          </cell>
          <cell r="C2298" t="str">
            <v>un</v>
          </cell>
          <cell r="D2298">
            <v>47.278500000000001</v>
          </cell>
        </row>
        <row r="2299">
          <cell r="A2299" t="str">
            <v>001.18.13840</v>
          </cell>
          <cell r="B2299" t="str">
            <v>Fornecimento e instalação de bancada em aço inox 316 1.90 x 0.80 formado por peças estampadas sem emendas visíveis, com 2 cubas em aço inox 316 estampado sem cantos vivos, nas dimensões (40x60x40)cm</v>
          </cell>
          <cell r="C2299" t="str">
            <v>un</v>
          </cell>
          <cell r="D2299">
            <v>350.20339999999999</v>
          </cell>
        </row>
        <row r="2300">
          <cell r="A2300" t="str">
            <v>001.18.13841</v>
          </cell>
          <cell r="B2300" t="str">
            <v>Fornecimento e instalação de bancada em aço inox 316 2.20 x 0.80 formado por peças estampadas sem emendas visíveis, com 2 cubas em aço inox 316 estampado sem cantos vivos, nas dimensões (40x60x40)cm</v>
          </cell>
          <cell r="C2300" t="str">
            <v>un</v>
          </cell>
          <cell r="D2300">
            <v>368.67340000000002</v>
          </cell>
        </row>
        <row r="2301">
          <cell r="A2301" t="str">
            <v>001.18.13843</v>
          </cell>
          <cell r="B2301" t="str">
            <v>Fornecimento e instalação de bancada seca em aço inox 316 1.80 x 0.80 formado por peças estampadas sem emendas visíveis</v>
          </cell>
          <cell r="C2301" t="str">
            <v>un</v>
          </cell>
          <cell r="D2301">
            <v>313.8134</v>
          </cell>
        </row>
        <row r="2302">
          <cell r="A2302" t="str">
            <v>001.18.13844</v>
          </cell>
          <cell r="B2302" t="str">
            <v>Fornecimento e instalação de cuba dupla com válvula, 82x34x14 cm</v>
          </cell>
          <cell r="C2302" t="str">
            <v>un</v>
          </cell>
          <cell r="D2302">
            <v>112.8977</v>
          </cell>
        </row>
        <row r="2303">
          <cell r="A2303" t="str">
            <v>001.18.13845</v>
          </cell>
          <cell r="B2303" t="str">
            <v>Fornecimento e instalação de cuba simples de 400.00mmx340.00mmx140.00mm (p) , aco inox eternox</v>
          </cell>
          <cell r="C2303" t="str">
            <v>un</v>
          </cell>
          <cell r="D2303">
            <v>92.6785</v>
          </cell>
        </row>
        <row r="2304">
          <cell r="A2304" t="str">
            <v>001.18.13846</v>
          </cell>
          <cell r="B2304" t="str">
            <v>Fornecimento e instalação de cuba de aço inox, inclusive válvula americana nº 1 - 46.50 x 31.00 x 15.00 cm</v>
          </cell>
          <cell r="C2304" t="str">
            <v>un</v>
          </cell>
          <cell r="D2304">
            <v>101.06189999999999</v>
          </cell>
        </row>
        <row r="2305">
          <cell r="A2305" t="str">
            <v>001.18.13847</v>
          </cell>
          <cell r="B2305" t="str">
            <v>Fornecimento e instalação de cuba de aço inox, inclusive válvula americana nº 2 - 56.00 x 33.50 x 15.00 cm</v>
          </cell>
          <cell r="C2305" t="str">
            <v>un</v>
          </cell>
          <cell r="D2305">
            <v>117.06189999999999</v>
          </cell>
        </row>
        <row r="2306">
          <cell r="A2306" t="str">
            <v>001.18.13848</v>
          </cell>
          <cell r="B2306" t="str">
            <v>Fornecimento e instalação de cuba dupla 82.00 x 34.00 x 15.00 cm</v>
          </cell>
          <cell r="C2306" t="str">
            <v>un</v>
          </cell>
          <cell r="D2306">
            <v>117.06189999999999</v>
          </cell>
        </row>
        <row r="2307">
          <cell r="A2307" t="str">
            <v>001.18.13850</v>
          </cell>
          <cell r="B2307" t="str">
            <v>Fornecimento e instalação de tanque para lavar roupa pré-moldado de concreto modelo simples dim. 60 x 60 cm</v>
          </cell>
          <cell r="C2307" t="str">
            <v>un</v>
          </cell>
          <cell r="D2307">
            <v>37.123199999999997</v>
          </cell>
        </row>
        <row r="2308">
          <cell r="A2308" t="str">
            <v>001.18.13860</v>
          </cell>
          <cell r="B2308" t="str">
            <v>Fornecimento e instalação de tanque para lavar roupa pre-moldado de concreto, 3 cubas, dim. 0,60x1,80m</v>
          </cell>
          <cell r="C2308" t="str">
            <v>UN</v>
          </cell>
          <cell r="D2308">
            <v>62.556899999999999</v>
          </cell>
        </row>
        <row r="2309">
          <cell r="A2309" t="str">
            <v>001.18.13880</v>
          </cell>
          <cell r="B2309" t="str">
            <v>Fornecimento e instalação de tanque para lavar roupa de louca branca tamanho médio com coluna</v>
          </cell>
          <cell r="C2309" t="str">
            <v>UN</v>
          </cell>
          <cell r="D2309">
            <v>186.572</v>
          </cell>
        </row>
        <row r="2310">
          <cell r="A2310" t="str">
            <v>001.18.13900</v>
          </cell>
          <cell r="B2310" t="str">
            <v>Fornecimento e instalação de tanque para lavar roupa de louca branca tamanho médio sem coluna</v>
          </cell>
          <cell r="C2310" t="str">
            <v>UN</v>
          </cell>
          <cell r="D2310">
            <v>155.97200000000001</v>
          </cell>
        </row>
        <row r="2311">
          <cell r="A2311" t="str">
            <v>001.18.13920</v>
          </cell>
          <cell r="B2311" t="str">
            <v>Fornecimento e instalação de tanque - celite - medio branco - c/ coluna r-002.05 c/ válvula</v>
          </cell>
          <cell r="C2311" t="str">
            <v>UN</v>
          </cell>
          <cell r="D2311">
            <v>157.42320000000001</v>
          </cell>
        </row>
        <row r="2312">
          <cell r="A2312" t="str">
            <v>001.18.13940</v>
          </cell>
          <cell r="B2312" t="str">
            <v>Fornecimento e instalação de tanque decoralite simples - tam-03 - c/ valvula</v>
          </cell>
          <cell r="C2312" t="str">
            <v>UN</v>
          </cell>
          <cell r="D2312">
            <v>188.3853</v>
          </cell>
        </row>
        <row r="2313">
          <cell r="A2313" t="str">
            <v>001.18.13960</v>
          </cell>
          <cell r="B2313" t="str">
            <v>Fornecimento e instalação de tanque de plástico - pequeno</v>
          </cell>
          <cell r="C2313" t="str">
            <v>UN</v>
          </cell>
          <cell r="D2313">
            <v>36.073300000000003</v>
          </cell>
        </row>
        <row r="2314">
          <cell r="A2314" t="str">
            <v>001.18.13980</v>
          </cell>
          <cell r="B2314" t="str">
            <v>Fornecimento e instalação de bebedouro -mictório - lavatório tipo cocho conforme det. num.11 - a do dop</v>
          </cell>
          <cell r="C2314" t="str">
            <v>ML</v>
          </cell>
          <cell r="D2314">
            <v>71.8</v>
          </cell>
        </row>
        <row r="2315">
          <cell r="A2315" t="str">
            <v>001.18.14000</v>
          </cell>
          <cell r="B2315" t="str">
            <v>Fornecimento e instalação de bebedouro elétrico elege de 40 litros</v>
          </cell>
          <cell r="C2315" t="str">
            <v>UN</v>
          </cell>
          <cell r="D2315">
            <v>493.88659999999999</v>
          </cell>
        </row>
        <row r="2316">
          <cell r="A2316" t="str">
            <v>001.18.14020</v>
          </cell>
          <cell r="B2316" t="str">
            <v>Fornecimento e instalação de bebedouro elétrico com filtro interno mod. bvi 040 ( 40 litros )</v>
          </cell>
          <cell r="C2316" t="str">
            <v>UN</v>
          </cell>
          <cell r="D2316">
            <v>703.23659999999995</v>
          </cell>
        </row>
        <row r="2317">
          <cell r="A2317" t="str">
            <v>001.18.14040</v>
          </cell>
          <cell r="B2317" t="str">
            <v>Fornecimento e instalação de bebedouro elétrico com filtro interno mod. bvi 080 ( 80 litros )</v>
          </cell>
          <cell r="C2317" t="str">
            <v>UN</v>
          </cell>
          <cell r="D2317">
            <v>868.23659999999995</v>
          </cell>
        </row>
        <row r="2318">
          <cell r="A2318" t="str">
            <v>001.18.14060</v>
          </cell>
          <cell r="B2318" t="str">
            <v>Fornecimento e instalação de tubo leve de pvc rígido branco c/ ponta e bolsa lisa em barra 6 m diâmetro 450 mm</v>
          </cell>
          <cell r="C2318" t="str">
            <v>ML</v>
          </cell>
          <cell r="D2318">
            <v>82.278400000000005</v>
          </cell>
        </row>
        <row r="2319">
          <cell r="A2319" t="str">
            <v>001.18.14080</v>
          </cell>
          <cell r="B2319" t="str">
            <v>Fornecimento e instalação de tubo leve de pvc rígido branco c/ ponta e bolsa lisa em barra 6 m diâmetro 400 mm</v>
          </cell>
          <cell r="C2319" t="str">
            <v>ML</v>
          </cell>
          <cell r="D2319">
            <v>82.537999999999997</v>
          </cell>
        </row>
        <row r="2320">
          <cell r="A2320" t="str">
            <v>001.18.14100</v>
          </cell>
          <cell r="B2320" t="str">
            <v>Fornecimento e instalação de tubo leve de pvc rígido branco c/ ponta e bolsa lisa em barra 6 m diâmetro 300 mm</v>
          </cell>
          <cell r="C2320" t="str">
            <v>ML</v>
          </cell>
          <cell r="D2320">
            <v>55.057499999999997</v>
          </cell>
        </row>
        <row r="2321">
          <cell r="A2321" t="str">
            <v>001.18.14120</v>
          </cell>
          <cell r="B2321" t="str">
            <v>Fornecimento e instalaçao de tubo leve de pvc rígido branco c/ ponta e bolsa lisa em barra 6 m diâmetro 250 mm</v>
          </cell>
          <cell r="C2321" t="str">
            <v>ML</v>
          </cell>
          <cell r="D2321">
            <v>33.882899999999999</v>
          </cell>
        </row>
        <row r="2322">
          <cell r="A2322" t="str">
            <v>001.18.14140</v>
          </cell>
          <cell r="B2322" t="str">
            <v>Fornecimento e instalação de tubo leve de pvc rígido branco c/ ponta e bolsa lisa em barra 6 m diâmetro 200 mm</v>
          </cell>
          <cell r="C2322" t="str">
            <v>ML</v>
          </cell>
          <cell r="D2322">
            <v>23.3216</v>
          </cell>
        </row>
        <row r="2323">
          <cell r="A2323" t="str">
            <v>001.18.14160</v>
          </cell>
          <cell r="B2323" t="str">
            <v>Fornecimento e instalação de tubo leve de pvc rígido branco c/ ponta e bolsa lisa em barra 6 m diâmetro 150 mm</v>
          </cell>
          <cell r="C2323" t="str">
            <v>ML</v>
          </cell>
          <cell r="D2323">
            <v>22.668299999999999</v>
          </cell>
        </row>
        <row r="2324">
          <cell r="A2324" t="str">
            <v>001.18.14180</v>
          </cell>
          <cell r="B2324" t="str">
            <v>Fornecimento e instalação de tubo leve de pvc rígido branco c/ ponta e bolsa lisa em barra 6 m diâmetro 125 mm</v>
          </cell>
          <cell r="C2324" t="str">
            <v>ML</v>
          </cell>
          <cell r="D2324">
            <v>19.7224</v>
          </cell>
        </row>
        <row r="2325">
          <cell r="A2325" t="str">
            <v>001.18.14200</v>
          </cell>
          <cell r="B2325" t="str">
            <v>Fornecimento e instalação de tubo de pvc rígido cor branca com ponta e bolsa em barra de 6 m diâmetro 100 mm</v>
          </cell>
          <cell r="C2325" t="str">
            <v>ML</v>
          </cell>
          <cell r="D2325">
            <v>8.6328999999999994</v>
          </cell>
        </row>
        <row r="2326">
          <cell r="A2326" t="str">
            <v>001.18.14220</v>
          </cell>
          <cell r="B2326" t="str">
            <v>Fornecimento e instalação de tubo de pvc rígido cor branca com ponta e bolsa em barra de 6 m diâmetro 75 mm</v>
          </cell>
          <cell r="C2326" t="str">
            <v>ML</v>
          </cell>
          <cell r="D2326">
            <v>9.0402000000000005</v>
          </cell>
        </row>
        <row r="2327">
          <cell r="A2327" t="str">
            <v>001.18.14240</v>
          </cell>
          <cell r="B2327" t="str">
            <v>Fornecimento e instalação de tubo de pvc rígido cor branca com ponta e bolsa em barra de 6 m diâmetro 50 mm</v>
          </cell>
          <cell r="C2327" t="str">
            <v>ML</v>
          </cell>
          <cell r="D2327">
            <v>6.6933999999999996</v>
          </cell>
        </row>
        <row r="2328">
          <cell r="A2328" t="str">
            <v>001.18.14260</v>
          </cell>
          <cell r="B2328" t="str">
            <v>Fornecimento e instalação de tubo de pvc rígido cor branca com ponta e bolsa em barra de 6m diâmetro 40 mm</v>
          </cell>
          <cell r="C2328" t="str">
            <v>ML</v>
          </cell>
          <cell r="D2328">
            <v>4.2640000000000002</v>
          </cell>
        </row>
        <row r="2329">
          <cell r="A2329" t="str">
            <v>001.18.14280</v>
          </cell>
          <cell r="B2329" t="str">
            <v>Fornecimento e instalação de curva 90º de pvc rígido cor branca  diam.100 mm</v>
          </cell>
          <cell r="C2329" t="str">
            <v>UN</v>
          </cell>
          <cell r="D2329">
            <v>14.8964</v>
          </cell>
        </row>
        <row r="2330">
          <cell r="A2330" t="str">
            <v>001.18.14300</v>
          </cell>
          <cell r="B2330" t="str">
            <v>Fornecimento e instalação de curva 90º de pvc rígido cor branca  diam. 75 mm</v>
          </cell>
          <cell r="C2330" t="str">
            <v>UN</v>
          </cell>
          <cell r="D2330">
            <v>20.185099999999998</v>
          </cell>
        </row>
        <row r="2331">
          <cell r="A2331" t="str">
            <v>001.18.14320</v>
          </cell>
          <cell r="B2331" t="str">
            <v>Fornecimento e instalação de curva 90º de pvc rígido cor branca   diam. 50 mm</v>
          </cell>
          <cell r="C2331" t="str">
            <v>UN</v>
          </cell>
          <cell r="D2331">
            <v>6.7161</v>
          </cell>
        </row>
        <row r="2332">
          <cell r="A2332" t="str">
            <v>001.18.14340</v>
          </cell>
          <cell r="B2332" t="str">
            <v>Fornecimento e instalação de curva 90º de pvc rígido cor branca   diam. 150 mm</v>
          </cell>
          <cell r="C2332" t="str">
            <v>UN</v>
          </cell>
          <cell r="D2332">
            <v>52.871099999999998</v>
          </cell>
        </row>
        <row r="2333">
          <cell r="A2333" t="str">
            <v>001.18.14360</v>
          </cell>
          <cell r="B2333" t="str">
            <v>Fornecimento e instalação de curva 45º de pvc rígido cor branca   diam.100 mm</v>
          </cell>
          <cell r="C2333" t="str">
            <v>UN</v>
          </cell>
          <cell r="D2333">
            <v>17.2864</v>
          </cell>
        </row>
        <row r="2334">
          <cell r="A2334" t="str">
            <v>001.18.14380</v>
          </cell>
          <cell r="B2334" t="str">
            <v>Fornecimento e instalação de curva 45º de pvc rígido cor branca   diam. 75 mm</v>
          </cell>
          <cell r="C2334" t="str">
            <v>UN</v>
          </cell>
          <cell r="D2334">
            <v>14.7851</v>
          </cell>
        </row>
        <row r="2335">
          <cell r="A2335" t="str">
            <v>001.18.14400</v>
          </cell>
          <cell r="B2335" t="str">
            <v>Fornecimento e instalação de curva 45º de pvc rígido cor branca   diam. 50 mm</v>
          </cell>
          <cell r="C2335" t="str">
            <v>UN</v>
          </cell>
          <cell r="D2335">
            <v>7.8560999999999996</v>
          </cell>
        </row>
        <row r="2336">
          <cell r="A2336" t="str">
            <v>001.18.14420</v>
          </cell>
          <cell r="B2336" t="str">
            <v>Fornecimento e instalação de joelho 90º com anel de borracha, de pvc rígido cor branca   diam. 50 mm</v>
          </cell>
          <cell r="C2336" t="str">
            <v>UN</v>
          </cell>
          <cell r="D2336">
            <v>3.7461000000000002</v>
          </cell>
        </row>
        <row r="2337">
          <cell r="A2337" t="str">
            <v>001.18.14440</v>
          </cell>
          <cell r="B2337" t="str">
            <v>Fornecimento e instalação de capa de pvc rígido cor branca   diam.100 mm</v>
          </cell>
          <cell r="C2337" t="str">
            <v>UN</v>
          </cell>
          <cell r="D2337">
            <v>9.8910999999999998</v>
          </cell>
        </row>
        <row r="2338">
          <cell r="A2338" t="str">
            <v>001.18.14460</v>
          </cell>
          <cell r="B2338" t="str">
            <v>Fornecimento e instalação de capa de pvc rígido cor branca  diam. 75 mm</v>
          </cell>
          <cell r="C2338" t="str">
            <v>UN</v>
          </cell>
          <cell r="D2338">
            <v>7.6268000000000002</v>
          </cell>
        </row>
        <row r="2339">
          <cell r="A2339" t="str">
            <v>001.18.14480</v>
          </cell>
          <cell r="B2339" t="str">
            <v>Fornecimento e instalação de capa de pvc rígido cor branca   diam. 50 mm</v>
          </cell>
          <cell r="C2339" t="str">
            <v>UN</v>
          </cell>
          <cell r="D2339">
            <v>4.9226999999999999</v>
          </cell>
        </row>
        <row r="2340">
          <cell r="A2340" t="str">
            <v>001.18.14500</v>
          </cell>
          <cell r="B2340" t="str">
            <v>Fornecimento e instalação de joelho 45º de pvc rígido cor branca  diam.100 mm</v>
          </cell>
          <cell r="C2340" t="str">
            <v>UN</v>
          </cell>
          <cell r="D2340">
            <v>8.8764000000000003</v>
          </cell>
        </row>
        <row r="2341">
          <cell r="A2341" t="str">
            <v>001.18.14520</v>
          </cell>
          <cell r="B2341" t="str">
            <v>Fornecimento e instalação de joelho 45º de pvc rígido cor branca   diam. 75 mm</v>
          </cell>
          <cell r="C2341" t="str">
            <v>UN</v>
          </cell>
          <cell r="D2341">
            <v>5.1351000000000004</v>
          </cell>
        </row>
        <row r="2342">
          <cell r="A2342" t="str">
            <v>001.18.14540</v>
          </cell>
          <cell r="B2342" t="str">
            <v>Fornecimento e instalação de joelho 45º de pvc rígido cor branca   diam. 50 mm</v>
          </cell>
          <cell r="C2342" t="str">
            <v>UN</v>
          </cell>
          <cell r="D2342">
            <v>4.2161</v>
          </cell>
        </row>
        <row r="2343">
          <cell r="A2343" t="str">
            <v>001.18.14560</v>
          </cell>
          <cell r="B2343" t="str">
            <v>Fornecimento e instalação de junção invertida de pvc rígido branca para estoto primário diam. 50x50mm</v>
          </cell>
          <cell r="C2343" t="str">
            <v>UN</v>
          </cell>
          <cell r="D2343">
            <v>9.1685999999999996</v>
          </cell>
        </row>
        <row r="2344">
          <cell r="A2344" t="str">
            <v>001.18.14580</v>
          </cell>
          <cell r="B2344" t="str">
            <v>Fornecimento e instalação de junção dupla invertida de pvc rígido branca para esgoto primário diam. 100 x 50 mm</v>
          </cell>
          <cell r="C2344" t="str">
            <v>UN</v>
          </cell>
          <cell r="D2344">
            <v>13.478400000000001</v>
          </cell>
        </row>
        <row r="2345">
          <cell r="A2345" t="str">
            <v>001.18.14600</v>
          </cell>
          <cell r="B2345" t="str">
            <v>Fornecimento e instalação de junção simples de pvc rígido branca  diam. 100x100 mm</v>
          </cell>
          <cell r="C2345" t="str">
            <v>UN</v>
          </cell>
          <cell r="D2345">
            <v>15.658799999999999</v>
          </cell>
        </row>
        <row r="2346">
          <cell r="A2346" t="str">
            <v>001.18.14620</v>
          </cell>
          <cell r="B2346" t="str">
            <v>Fornecimento e instalação de junção simples de pvc rígido branca  diam. 100x75 mm</v>
          </cell>
          <cell r="C2346" t="str">
            <v>UN</v>
          </cell>
          <cell r="D2346">
            <v>11.598800000000001</v>
          </cell>
        </row>
        <row r="2347">
          <cell r="A2347" t="str">
            <v>001.18.14640</v>
          </cell>
          <cell r="B2347" t="str">
            <v>Fornecimento e instalação de junção simples de pvc rígido branca  diam. 100x50 mm</v>
          </cell>
          <cell r="C2347" t="str">
            <v>UN</v>
          </cell>
          <cell r="D2347">
            <v>13.0688</v>
          </cell>
        </row>
        <row r="2348">
          <cell r="A2348" t="str">
            <v>001.18.14660</v>
          </cell>
          <cell r="B2348" t="str">
            <v>Fornecimento e instalação de junção simples de pvc rígido branca  diam. 75x75 mm</v>
          </cell>
          <cell r="C2348" t="str">
            <v>UN</v>
          </cell>
          <cell r="D2348">
            <v>10.2576</v>
          </cell>
        </row>
        <row r="2349">
          <cell r="A2349" t="str">
            <v>001.18.14680</v>
          </cell>
          <cell r="B2349" t="str">
            <v>Fornecimento e instalação de junção simples de pvc rígido branca  diam. 75x50 mm</v>
          </cell>
          <cell r="C2349" t="str">
            <v>UN</v>
          </cell>
          <cell r="D2349">
            <v>8.3376000000000001</v>
          </cell>
        </row>
        <row r="2350">
          <cell r="A2350" t="str">
            <v>001.18.14700</v>
          </cell>
          <cell r="B2350" t="str">
            <v>Fornecimento e instalação de junção simples de pvc rígido branca  diam. 50x50 mm</v>
          </cell>
          <cell r="C2350" t="str">
            <v>UN</v>
          </cell>
          <cell r="D2350">
            <v>7.0785999999999998</v>
          </cell>
        </row>
        <row r="2351">
          <cell r="A2351" t="str">
            <v>001.18.14720</v>
          </cell>
          <cell r="B2351" t="str">
            <v>Fornecimento e instalação de joelho 90º de pvc rígido branco  diam.75 mm</v>
          </cell>
          <cell r="C2351" t="str">
            <v>UN</v>
          </cell>
          <cell r="D2351">
            <v>7.5151000000000003</v>
          </cell>
        </row>
        <row r="2352">
          <cell r="A2352" t="str">
            <v>001.18.14740</v>
          </cell>
          <cell r="B2352" t="str">
            <v>Fornecimento e instalação de joelho 90º de pvc rígido branco  diam.50 mm</v>
          </cell>
          <cell r="C2352" t="str">
            <v>UN</v>
          </cell>
          <cell r="D2352">
            <v>4.9961000000000002</v>
          </cell>
        </row>
        <row r="2353">
          <cell r="A2353" t="str">
            <v>001.18.14760</v>
          </cell>
          <cell r="B2353" t="str">
            <v>Fornecimento e instalação de joelho 90º de pvc rígido branco  diam.100 mm</v>
          </cell>
          <cell r="C2353" t="str">
            <v>UN</v>
          </cell>
          <cell r="D2353">
            <v>10.118399999999999</v>
          </cell>
        </row>
        <row r="2354">
          <cell r="A2354" t="str">
            <v>001.18.14780</v>
          </cell>
          <cell r="B2354" t="str">
            <v>Fornecimento e instalação de joelho 90º curto com visita pvc branco para esgoto primário diam.100x75 mm</v>
          </cell>
          <cell r="C2354" t="str">
            <v>UN</v>
          </cell>
          <cell r="D2354">
            <v>11.756399999999999</v>
          </cell>
        </row>
        <row r="2355">
          <cell r="A2355" t="str">
            <v>001.18.14800</v>
          </cell>
          <cell r="B2355" t="str">
            <v>Fornecimento e instalação de joelho 90º curto com visita pvc branco para esgoto primário diam.100x50 mm</v>
          </cell>
          <cell r="C2355" t="str">
            <v>UN</v>
          </cell>
          <cell r="D2355">
            <v>10.2851</v>
          </cell>
        </row>
        <row r="2356">
          <cell r="A2356" t="str">
            <v>001.18.14820</v>
          </cell>
          <cell r="B2356" t="str">
            <v>Fornecimento e instalação de joelho 90º curto com visita pvc branco para esgoto primário diam. 75x50 mm</v>
          </cell>
          <cell r="C2356" t="str">
            <v>UN</v>
          </cell>
          <cell r="D2356">
            <v>7.3661000000000003</v>
          </cell>
        </row>
        <row r="2357">
          <cell r="A2357" t="str">
            <v>001.18.14840</v>
          </cell>
          <cell r="B2357" t="str">
            <v>Fornecimento e instalação de tee sanitário curto com visita pvc branco  diam.100x100 mm</v>
          </cell>
          <cell r="C2357" t="str">
            <v>UN</v>
          </cell>
          <cell r="D2357">
            <v>10.3588</v>
          </cell>
        </row>
        <row r="2358">
          <cell r="A2358" t="str">
            <v>001.18.14860</v>
          </cell>
          <cell r="B2358" t="str">
            <v>Fornecimento e instalação de tee sanitário curto com visita pvc branco  diam. 100x75 mm</v>
          </cell>
          <cell r="C2358" t="str">
            <v>UN</v>
          </cell>
          <cell r="D2358">
            <v>14.658799999999999</v>
          </cell>
        </row>
        <row r="2359">
          <cell r="A2359" t="str">
            <v>001.18.14880</v>
          </cell>
          <cell r="B2359" t="str">
            <v>Fornecimento e instalação de tee sanitário curto com visita pvc branco  diam. 100x50 mm</v>
          </cell>
          <cell r="C2359" t="str">
            <v>UN</v>
          </cell>
          <cell r="D2359">
            <v>9.9588999999999999</v>
          </cell>
        </row>
        <row r="2360">
          <cell r="A2360" t="str">
            <v>001.18.14900</v>
          </cell>
          <cell r="B2360" t="str">
            <v>Fornecimento e instalação de tee sanitário curto com visita pvc branco  diam. 75x75 mm</v>
          </cell>
          <cell r="C2360" t="str">
            <v>UN</v>
          </cell>
          <cell r="D2360">
            <v>8.4876000000000005</v>
          </cell>
        </row>
        <row r="2361">
          <cell r="A2361" t="str">
            <v>001.18.14920</v>
          </cell>
          <cell r="B2361" t="str">
            <v>Fornecimento e instalação de tee sanitário curto com visita pvc branco  diam. 75x50 mm</v>
          </cell>
          <cell r="C2361" t="str">
            <v>UN</v>
          </cell>
          <cell r="D2361">
            <v>7.9775999999999998</v>
          </cell>
        </row>
        <row r="2362">
          <cell r="A2362" t="str">
            <v>001.18.14940</v>
          </cell>
          <cell r="B2362" t="str">
            <v>Fornecimento e instalação de tee sanitário curto com visita pvc branco  diam. 50x50 mm</v>
          </cell>
          <cell r="C2362" t="str">
            <v>UN</v>
          </cell>
          <cell r="D2362">
            <v>5.6685999999999996</v>
          </cell>
        </row>
        <row r="2363">
          <cell r="A2363" t="str">
            <v>001.18.14960</v>
          </cell>
          <cell r="B2363" t="str">
            <v>Fornecimento e instalação de tee sanitário curto com visita pvc branco para esgoto primário diam.150mm</v>
          </cell>
          <cell r="C2363" t="str">
            <v>UN</v>
          </cell>
          <cell r="D2363">
            <v>41.598399999999998</v>
          </cell>
        </row>
        <row r="2364">
          <cell r="A2364" t="str">
            <v>001.18.14980</v>
          </cell>
          <cell r="B2364" t="str">
            <v>Fornecimento e instalação de luva simpels pvc branco  diam.100 mm</v>
          </cell>
          <cell r="C2364" t="str">
            <v>UN</v>
          </cell>
          <cell r="D2364">
            <v>7.9463999999999997</v>
          </cell>
        </row>
        <row r="2365">
          <cell r="A2365" t="str">
            <v>001.18.15000</v>
          </cell>
          <cell r="B2365" t="str">
            <v>Fornecimento e instalação de luva simpels pvc branco  diam.75 mm</v>
          </cell>
          <cell r="C2365" t="str">
            <v>UN</v>
          </cell>
          <cell r="D2365">
            <v>5.6951000000000001</v>
          </cell>
        </row>
        <row r="2366">
          <cell r="A2366" t="str">
            <v>001.18.15020</v>
          </cell>
          <cell r="B2366" t="str">
            <v>Fornecimento e instalação de luva simpels pvc branco  diam. 50 mm</v>
          </cell>
          <cell r="C2366" t="str">
            <v>UN</v>
          </cell>
          <cell r="D2366">
            <v>4.4461000000000004</v>
          </cell>
        </row>
        <row r="2367">
          <cell r="A2367" t="str">
            <v>001.18.15040</v>
          </cell>
          <cell r="B2367" t="str">
            <v>Fornecimento e instalação de luva simpels pvc branco  diam.150 mm</v>
          </cell>
          <cell r="C2367" t="str">
            <v>UN</v>
          </cell>
          <cell r="D2367">
            <v>26.288399999999999</v>
          </cell>
        </row>
        <row r="2368">
          <cell r="A2368" t="str">
            <v>001.18.15060</v>
          </cell>
          <cell r="B2368" t="str">
            <v>Fornecimento e instalação de luva dupla pvc branco  diam.100 mm</v>
          </cell>
          <cell r="C2368" t="str">
            <v>UN</v>
          </cell>
          <cell r="D2368">
            <v>6.4363999999999999</v>
          </cell>
        </row>
        <row r="2369">
          <cell r="A2369" t="str">
            <v>001.18.15080</v>
          </cell>
          <cell r="B2369" t="str">
            <v>Fornecimento e instalação de luva dupla pvc branco  diam.50 mm</v>
          </cell>
          <cell r="C2369" t="str">
            <v>UN</v>
          </cell>
          <cell r="D2369">
            <v>3.7061000000000002</v>
          </cell>
        </row>
        <row r="2370">
          <cell r="A2370" t="str">
            <v>001.18.15100</v>
          </cell>
          <cell r="B2370" t="str">
            <v>Fornecimento e instalação de luva dupla pvc branco  diam.75 mm</v>
          </cell>
          <cell r="C2370" t="str">
            <v>UN</v>
          </cell>
          <cell r="D2370">
            <v>5.2150999999999996</v>
          </cell>
        </row>
        <row r="2371">
          <cell r="A2371" t="str">
            <v>001.18.15120</v>
          </cell>
          <cell r="B2371" t="str">
            <v>Fornecimento e instalação de luva dupla pvc branco  diam.150 mm</v>
          </cell>
          <cell r="C2371" t="str">
            <v>UN</v>
          </cell>
          <cell r="D2371">
            <v>5.1184000000000003</v>
          </cell>
        </row>
        <row r="2372">
          <cell r="A2372" t="str">
            <v>001.18.15140</v>
          </cell>
          <cell r="B2372" t="str">
            <v>Fornecimento e instalação de luva de correr pvc branco  diam.100 mm</v>
          </cell>
          <cell r="C2372" t="str">
            <v>UN</v>
          </cell>
          <cell r="D2372">
            <v>5.1184000000000003</v>
          </cell>
        </row>
        <row r="2373">
          <cell r="A2373" t="str">
            <v>001.18.15160</v>
          </cell>
          <cell r="B2373" t="str">
            <v>Fornecimento e instalação de luva de correr pvc branco  diam. 75 mm</v>
          </cell>
          <cell r="C2373" t="str">
            <v>UN</v>
          </cell>
          <cell r="D2373">
            <v>8.6350999999999996</v>
          </cell>
        </row>
        <row r="2374">
          <cell r="A2374" t="str">
            <v>001.18.15180</v>
          </cell>
          <cell r="B2374" t="str">
            <v>Fornecimento e instalação de luva de correr pvc branco  diam. 50 mm</v>
          </cell>
          <cell r="C2374" t="str">
            <v>UN</v>
          </cell>
          <cell r="D2374">
            <v>6.8160999999999996</v>
          </cell>
        </row>
        <row r="2375">
          <cell r="A2375" t="str">
            <v>001.18.15200</v>
          </cell>
          <cell r="B2375" t="str">
            <v>Fornecimento e instalação de plug pvc diam. 100 mm</v>
          </cell>
          <cell r="C2375" t="str">
            <v>UN</v>
          </cell>
          <cell r="D2375">
            <v>5.3211000000000004</v>
          </cell>
        </row>
        <row r="2376">
          <cell r="A2376" t="str">
            <v>001.18.15220</v>
          </cell>
          <cell r="B2376" t="str">
            <v>Fornecimento e instalação de plug de pvc diam.75 mm</v>
          </cell>
          <cell r="C2376" t="str">
            <v>UN</v>
          </cell>
          <cell r="D2376">
            <v>4.1668000000000003</v>
          </cell>
        </row>
        <row r="2377">
          <cell r="A2377" t="str">
            <v>001.18.15240</v>
          </cell>
          <cell r="B2377" t="str">
            <v>Fornecimento e instalação de plug de pvc branco diam. 50 mm</v>
          </cell>
          <cell r="C2377" t="str">
            <v>UN</v>
          </cell>
          <cell r="D2377">
            <v>2.8127</v>
          </cell>
        </row>
        <row r="2378">
          <cell r="A2378" t="str">
            <v>001.18.15260</v>
          </cell>
          <cell r="B2378" t="str">
            <v>Fornecimento e instalação de redução excêntrica pvc branco  diam.100x75 mm</v>
          </cell>
          <cell r="C2378" t="str">
            <v>UN</v>
          </cell>
          <cell r="D2378">
            <v>8.6264000000000003</v>
          </cell>
        </row>
        <row r="2379">
          <cell r="A2379" t="str">
            <v>001.18.15280</v>
          </cell>
          <cell r="B2379" t="str">
            <v>Fornecimento e instalação de redução excêntrica pvc branco  diam.100x50 mm</v>
          </cell>
          <cell r="C2379" t="str">
            <v>UN</v>
          </cell>
          <cell r="D2379">
            <v>7.1451000000000002</v>
          </cell>
        </row>
        <row r="2380">
          <cell r="A2380" t="str">
            <v>001.18.15300</v>
          </cell>
          <cell r="B2380" t="str">
            <v>Fornecimento e instalação de redução excêntrica pvc branco  diam.75x50 mm</v>
          </cell>
          <cell r="C2380" t="str">
            <v>UN</v>
          </cell>
          <cell r="D2380">
            <v>5.3060999999999998</v>
          </cell>
        </row>
        <row r="2381">
          <cell r="A2381" t="str">
            <v>001.18.15320</v>
          </cell>
          <cell r="B2381" t="str">
            <v>Fornecimento e instalação de vedação de saída de vaso sanitário pvc branco  diam.100 mm</v>
          </cell>
          <cell r="C2381" t="str">
            <v>UN</v>
          </cell>
          <cell r="D2381">
            <v>5.6974</v>
          </cell>
        </row>
        <row r="2382">
          <cell r="A2382" t="str">
            <v>001.18.15340</v>
          </cell>
          <cell r="B2382" t="str">
            <v>Fornecimento e instalação de terminal de ventilação pvc branco  diam.50 mm</v>
          </cell>
          <cell r="C2382" t="str">
            <v>UN</v>
          </cell>
          <cell r="D2382">
            <v>7.2061000000000002</v>
          </cell>
        </row>
        <row r="2383">
          <cell r="A2383" t="str">
            <v>001.18.15360</v>
          </cell>
          <cell r="B2383" t="str">
            <v>Fornecimento e instalação de curva 90º de pvc rígido cor branca diam.40 mm</v>
          </cell>
          <cell r="C2383" t="str">
            <v>UN</v>
          </cell>
          <cell r="D2383">
            <v>4.5160999999999998</v>
          </cell>
        </row>
        <row r="2384">
          <cell r="A2384" t="str">
            <v>001.18.15380</v>
          </cell>
          <cell r="B2384" t="str">
            <v>Fornecimento e instalação de curva 45º de pvc rígido cor branca  diam.40 mm</v>
          </cell>
          <cell r="C2384" t="str">
            <v>UN</v>
          </cell>
          <cell r="D2384">
            <v>4.5160999999999998</v>
          </cell>
        </row>
        <row r="2385">
          <cell r="A2385" t="str">
            <v>001.18.15400</v>
          </cell>
          <cell r="B2385" t="str">
            <v>Fornecimento e instalação de joelho 90º pvc rígido cor branca  diam.40 mm</v>
          </cell>
          <cell r="C2385" t="str">
            <v>UN</v>
          </cell>
          <cell r="D2385">
            <v>3.9861</v>
          </cell>
        </row>
        <row r="2386">
          <cell r="A2386" t="str">
            <v>001.18.15420</v>
          </cell>
          <cell r="B2386" t="str">
            <v>Fornecimento e instalação de joelho 45º pvc rígido cor branca  diam.40 mm</v>
          </cell>
          <cell r="C2386" t="str">
            <v>UN</v>
          </cell>
          <cell r="D2386">
            <v>4.2061000000000002</v>
          </cell>
        </row>
        <row r="2387">
          <cell r="A2387" t="str">
            <v>001.18.15440</v>
          </cell>
          <cell r="B2387" t="str">
            <v>Fornecimento e instalação de tee 90º pvc rígido cor branca diam.40 mm</v>
          </cell>
          <cell r="C2387" t="str">
            <v>UN</v>
          </cell>
          <cell r="D2387">
            <v>4.1685999999999996</v>
          </cell>
        </row>
        <row r="2388">
          <cell r="A2388" t="str">
            <v>001.18.15460</v>
          </cell>
          <cell r="B2388" t="str">
            <v>Fornecimento e instalação de junção 45º pvc rígido cor branca  diam.40 mm</v>
          </cell>
          <cell r="C2388" t="str">
            <v>UN</v>
          </cell>
          <cell r="D2388">
            <v>5.0286</v>
          </cell>
        </row>
        <row r="2389">
          <cell r="A2389" t="str">
            <v>001.18.15480</v>
          </cell>
          <cell r="B2389" t="str">
            <v>Fornecimento e instalação de bucha de redução pvc rígido cor branca para esgoto secundário diam.50 mm x 40 mm</v>
          </cell>
          <cell r="C2389" t="str">
            <v>UN</v>
          </cell>
          <cell r="D2389">
            <v>3.7961</v>
          </cell>
        </row>
        <row r="2390">
          <cell r="A2390" t="str">
            <v>001.18.15500</v>
          </cell>
          <cell r="B2390" t="str">
            <v>Fornecimento e instalação de joelho 90º soldável e com rosca cor branca para esgoto secundário diam.40 mm x 1.1/4 pol</v>
          </cell>
          <cell r="C2390" t="str">
            <v>UN</v>
          </cell>
          <cell r="D2390">
            <v>4.7150999999999996</v>
          </cell>
        </row>
        <row r="2391">
          <cell r="A2391" t="str">
            <v>001.18.15520</v>
          </cell>
          <cell r="B2391" t="str">
            <v>Fornecimento e instalação de joelho 90º soldável e com rosca cor branca para esgoto sedundário diam.40 mm x 1 pol</v>
          </cell>
          <cell r="C2391" t="str">
            <v>UN</v>
          </cell>
          <cell r="D2391">
            <v>5.0651000000000002</v>
          </cell>
        </row>
        <row r="2392">
          <cell r="A2392" t="str">
            <v>001.18.15540</v>
          </cell>
          <cell r="B2392" t="str">
            <v>Fornecimento e instalação de adaptador para sifão soldável pvc rígido cor branca para esgoto secundário diam.1.1/4 x 40 mm</v>
          </cell>
          <cell r="C2392" t="str">
            <v>UN</v>
          </cell>
          <cell r="D2392">
            <v>2.5573999999999999</v>
          </cell>
        </row>
        <row r="2393">
          <cell r="A2393" t="str">
            <v>001.18.15560</v>
          </cell>
          <cell r="B2393" t="str">
            <v>Fornecimento e instalação de adaptador para junta elástica para sifão metálico pvc rígido cor branca para esgoto secundário diam.1 1/2 x 40 mm</v>
          </cell>
          <cell r="C2393" t="str">
            <v>UN</v>
          </cell>
          <cell r="D2393">
            <v>3.7810999999999999</v>
          </cell>
        </row>
        <row r="2394">
          <cell r="A2394" t="str">
            <v>001.18.15580</v>
          </cell>
          <cell r="B2394" t="str">
            <v>Fornecimento e instalação de luva pvc rígido cor branca para estogo secundário diam.40 mm</v>
          </cell>
          <cell r="C2394" t="str">
            <v>UN</v>
          </cell>
          <cell r="D2394">
            <v>4.1851000000000003</v>
          </cell>
        </row>
        <row r="2395">
          <cell r="A2395" t="str">
            <v>001.18.15600</v>
          </cell>
          <cell r="B2395" t="str">
            <v>Fornecimento e instalação de caixa sifonada de de pvc rígido branco para esgoto secundário  com saída de 50 mm e grelha quadrada simples n.101 150x150x50 mm</v>
          </cell>
          <cell r="C2395" t="str">
            <v>UN</v>
          </cell>
          <cell r="D2395">
            <v>40.396599999999999</v>
          </cell>
        </row>
        <row r="2396">
          <cell r="A2396" t="str">
            <v>001.18.15620</v>
          </cell>
          <cell r="B2396" t="str">
            <v>Fornecimento e instalação de caixa sifonada de de pvc rígido branco para esgoto secundário  com grelha quadrada e porta grelha cromados n.103 150x150x50 mm</v>
          </cell>
          <cell r="C2396" t="str">
            <v>UN</v>
          </cell>
          <cell r="D2396">
            <v>19.846599999999999</v>
          </cell>
        </row>
        <row r="2397">
          <cell r="A2397" t="str">
            <v>001.18.15640</v>
          </cell>
          <cell r="B2397" t="str">
            <v>Fornecimento e instalação de caixa sifonada de de pvc rígido branco para esgoto secundário  com grelha quadrada cromada e porta grelha cinza n.105 150x150x50 mm</v>
          </cell>
          <cell r="C2397" t="str">
            <v>UN</v>
          </cell>
          <cell r="D2397">
            <v>19.846599999999999</v>
          </cell>
        </row>
        <row r="2398">
          <cell r="A2398" t="str">
            <v>001.18.15660</v>
          </cell>
          <cell r="B2398" t="str">
            <v>Fornecimento e instalação de caixa sifonada de de pvc rígido branco para esgoto secundário  com grelha redonda simples n.102 150x150x50 mm</v>
          </cell>
          <cell r="C2398" t="str">
            <v>UN</v>
          </cell>
          <cell r="D2398">
            <v>18.8566</v>
          </cell>
        </row>
        <row r="2399">
          <cell r="A2399" t="str">
            <v>001.18.15680</v>
          </cell>
          <cell r="B2399" t="str">
            <v>Fornecimento e instalação de caixa sifonada de de pvc rígido branco para esgoto secundário  com grelha redonda cromada e porta grelha cromados n.104 150x150x50 mm</v>
          </cell>
          <cell r="C2399" t="str">
            <v>UN</v>
          </cell>
          <cell r="D2399">
            <v>18.8566</v>
          </cell>
        </row>
        <row r="2400">
          <cell r="A2400" t="str">
            <v>001.18.15700</v>
          </cell>
          <cell r="B2400" t="str">
            <v>Fornecimento e instalação de caixa sifonada de de pvc rígido branco para esgoto secundário  com grelha redonda cromada e porta grelha cromados n.106 150x150x50 mm</v>
          </cell>
          <cell r="C2400" t="str">
            <v>UN</v>
          </cell>
          <cell r="D2400">
            <v>18.8566</v>
          </cell>
        </row>
        <row r="2401">
          <cell r="A2401" t="str">
            <v>001.18.15720</v>
          </cell>
          <cell r="B2401" t="str">
            <v>Fornecimento e instalações de caixa sifonada de de pvc rígido branco para esgoto secundário  com grelha redonda cromada e porta grelha cromados n.104 150x185x75 mm</v>
          </cell>
          <cell r="C2401" t="str">
            <v>UN</v>
          </cell>
          <cell r="D2401">
            <v>19.776599999999998</v>
          </cell>
        </row>
        <row r="2402">
          <cell r="A2402" t="str">
            <v>001.18.15740</v>
          </cell>
          <cell r="B2402" t="str">
            <v>Fornecimento e instalação de caixa sifonada de de pvc rígido branco para esgoto secundário  com saída de 40 mm e uma só entrada com grelha redonda simples n.31 100x100x40 mm</v>
          </cell>
          <cell r="C2402" t="str">
            <v>UN</v>
          </cell>
          <cell r="D2402">
            <v>14.3066</v>
          </cell>
        </row>
        <row r="2403">
          <cell r="A2403" t="str">
            <v>001.18.15760</v>
          </cell>
          <cell r="B2403" t="str">
            <v>Fornecimento e instalação de caixa sifonada de de pvc rígido branco para esgoto secundário  com grelha redonda e porta grelha cromados n.34 100x100x40 mm</v>
          </cell>
          <cell r="C2403" t="str">
            <v>UN</v>
          </cell>
          <cell r="D2403">
            <v>14.3066</v>
          </cell>
        </row>
        <row r="2404">
          <cell r="A2404" t="str">
            <v>001.18.15780</v>
          </cell>
          <cell r="B2404" t="str">
            <v>Fornecimento e instalação de caixa sifonada de de pvc rígido branco para esgoto secundário  com grelha redonda e porta grelha cromados n.64 100x100x40 mm</v>
          </cell>
          <cell r="C2404" t="str">
            <v>UN</v>
          </cell>
          <cell r="D2404">
            <v>16.236599999999999</v>
          </cell>
        </row>
        <row r="2405">
          <cell r="A2405" t="str">
            <v>001.18.15800</v>
          </cell>
          <cell r="B2405" t="str">
            <v>Fornecimento e instalação de caixa  seca de pvc rígido branco e cinza p/ esgoto secundário de altura regulável para cozinha, box, terraço redonda c/grelha simples n 142 100x100x40 mm</v>
          </cell>
          <cell r="C2405" t="str">
            <v>UN</v>
          </cell>
          <cell r="D2405">
            <v>20.156600000000001</v>
          </cell>
        </row>
        <row r="2406">
          <cell r="A2406" t="str">
            <v>001.18.15820</v>
          </cell>
          <cell r="B2406" t="str">
            <v>Fornecimento e instalação de caixa seca de pvc rígido branco e cinza p/ esgoto secundário de altura regulável para cozinha, box, terraço redonda c/grelha e porta grelha cromados n 144 100x100x40 mm</v>
          </cell>
          <cell r="C2406" t="str">
            <v>UN</v>
          </cell>
          <cell r="D2406">
            <v>16.236599999999999</v>
          </cell>
        </row>
        <row r="2407">
          <cell r="A2407" t="str">
            <v>001.18.15840</v>
          </cell>
          <cell r="B2407" t="str">
            <v>Fornecimento e instalação de caixa seca de pvc rígido branco e cinza p/ esgoto secundário de altura regulável para cozinha, box, terraço redonda c/grelha cromada e porta grelha cinza n.146 100x100x40 mm</v>
          </cell>
          <cell r="C2407" t="str">
            <v>UN</v>
          </cell>
          <cell r="D2407">
            <v>16.236599999999999</v>
          </cell>
        </row>
        <row r="2408">
          <cell r="A2408" t="str">
            <v>001.18.15860</v>
          </cell>
          <cell r="B2408" t="str">
            <v>Fornecimento e instalação de ralo seco pvc branco e cinza rígido p/ esgoto secundário,para terraço, quadrado c/grelha simples n 211 100x53x40 mm</v>
          </cell>
          <cell r="C2408" t="str">
            <v>UN</v>
          </cell>
          <cell r="D2408">
            <v>12.5166</v>
          </cell>
        </row>
        <row r="2409">
          <cell r="A2409" t="str">
            <v>001.18.15880</v>
          </cell>
          <cell r="B2409" t="str">
            <v>Fornecimento e instalação de ralo seco pvc branco e cinza rígido p/ esgoto secundário,para terraço, quadrado c/grelha cromada n 215 100x53x40 mm</v>
          </cell>
          <cell r="C2409" t="str">
            <v>UN</v>
          </cell>
          <cell r="D2409">
            <v>12.5166</v>
          </cell>
        </row>
        <row r="2410">
          <cell r="A2410" t="str">
            <v>001.18.15900</v>
          </cell>
          <cell r="B2410" t="str">
            <v>Fornecimento e instalação de ralo seco pvc branco e cinza rígido p/ esgoto secundário, c/ saída soldável, c/ grelha simples n.5 100x40 mm</v>
          </cell>
          <cell r="C2410" t="str">
            <v>UN</v>
          </cell>
          <cell r="D2410">
            <v>11.2866</v>
          </cell>
        </row>
        <row r="2411">
          <cell r="A2411" t="str">
            <v>001.18.15920</v>
          </cell>
          <cell r="B2411" t="str">
            <v>Fornecimento e instalação de ralo seco pvc branco e cinza rígido p/ esgoto secundário,c/ saída soldável  c/ grelha cromada n.6 100x40 mm</v>
          </cell>
          <cell r="C2411" t="str">
            <v>UN</v>
          </cell>
          <cell r="D2411">
            <v>12.5466</v>
          </cell>
        </row>
        <row r="2412">
          <cell r="A2412" t="str">
            <v>001.18.15940</v>
          </cell>
          <cell r="B2412" t="str">
            <v>Fornecimento e instalação de ralo sifonado cônico pvc branco e cinza rígido p/ esgoto secundário, de altura regulável c/grelha simples n 212 100x40 mm</v>
          </cell>
          <cell r="C2412" t="str">
            <v>UN</v>
          </cell>
          <cell r="D2412">
            <v>16.886600000000001</v>
          </cell>
        </row>
        <row r="2413">
          <cell r="A2413" t="str">
            <v>001.18.15960</v>
          </cell>
          <cell r="B2413" t="str">
            <v>Fornecimento e instalação de ralo sifonado cônico pvc branco e cinza rígido p/ esgoto secundário, de altura regulável c/grelha cromada n 216 100x40 mm</v>
          </cell>
          <cell r="C2413" t="str">
            <v>UN</v>
          </cell>
          <cell r="D2413">
            <v>12.5466</v>
          </cell>
        </row>
        <row r="2414">
          <cell r="A2414" t="str">
            <v>001.18.15980</v>
          </cell>
          <cell r="B2414" t="str">
            <v>Fornecimento e instalaçao de ralo sifonado pvc branco e cinza rígido p/ esgoto secundário, para terraço, quadrado com grelha simples n. 201 100 x 53 x 40 mm</v>
          </cell>
          <cell r="C2414" t="str">
            <v>UN</v>
          </cell>
          <cell r="D2414">
            <v>11.666600000000001</v>
          </cell>
        </row>
        <row r="2415">
          <cell r="A2415" t="str">
            <v>001.18.16000</v>
          </cell>
          <cell r="B2415" t="str">
            <v>Fornecimento e instalação de ralo sifonado pvc branco e cinza rígido p/ esgoto secundário, para terraço, quadrado com grelha cromada n. 205 100 x 53 x 40 mm</v>
          </cell>
          <cell r="C2415" t="str">
            <v>UN</v>
          </cell>
          <cell r="D2415">
            <v>12.5466</v>
          </cell>
        </row>
        <row r="2416">
          <cell r="A2416" t="str">
            <v>001.18.16020</v>
          </cell>
          <cell r="B2416" t="str">
            <v>Tubo de ferro fundido tipo esgoto com ponta e bolsa 150 mm</v>
          </cell>
          <cell r="C2416" t="str">
            <v>ML</v>
          </cell>
          <cell r="D2416">
            <v>111.3096</v>
          </cell>
        </row>
        <row r="2417">
          <cell r="A2417" t="str">
            <v>001.18.16040</v>
          </cell>
          <cell r="B2417" t="str">
            <v>Tubo de ferro fundido tipo esgoto com ponta e bolsa 100 mm</v>
          </cell>
          <cell r="C2417" t="str">
            <v>ML</v>
          </cell>
          <cell r="D2417">
            <v>62.589599999999997</v>
          </cell>
        </row>
        <row r="2418">
          <cell r="A2418" t="str">
            <v>001.18.16060</v>
          </cell>
          <cell r="B2418" t="str">
            <v>Tubo de ferro fundido tipo esgoto com ponta e bolsa 75 mm</v>
          </cell>
          <cell r="C2418" t="str">
            <v>ML</v>
          </cell>
          <cell r="D2418">
            <v>45.003300000000003</v>
          </cell>
        </row>
        <row r="2419">
          <cell r="A2419" t="str">
            <v>001.18.16080</v>
          </cell>
          <cell r="B2419" t="str">
            <v>Tubo de ferro fundido tipo esgoto com ponta e bolsa 50 mm</v>
          </cell>
          <cell r="C2419" t="str">
            <v>ML</v>
          </cell>
          <cell r="D2419">
            <v>30.222000000000001</v>
          </cell>
        </row>
        <row r="2420">
          <cell r="A2420" t="str">
            <v>001.18.16100</v>
          </cell>
          <cell r="B2420" t="str">
            <v>Joelho 90º  de ferro fundido tipo esgoto diam.150 mm</v>
          </cell>
          <cell r="C2420" t="str">
            <v>UN</v>
          </cell>
          <cell r="D2420">
            <v>76.886499999999998</v>
          </cell>
        </row>
        <row r="2421">
          <cell r="A2421" t="str">
            <v>001.18.16120</v>
          </cell>
          <cell r="B2421" t="str">
            <v>Joelho 90º  de ferro fundido tipo esgoto diam.100 mm</v>
          </cell>
          <cell r="C2421" t="str">
            <v>UN</v>
          </cell>
          <cell r="D2421">
            <v>52.619</v>
          </cell>
        </row>
        <row r="2422">
          <cell r="A2422" t="str">
            <v>001.18.16140</v>
          </cell>
          <cell r="B2422" t="str">
            <v>Joelho 90º  de ferro fundido tipo esgoto diam. 75 mm</v>
          </cell>
          <cell r="C2422" t="str">
            <v>UN</v>
          </cell>
          <cell r="D2422">
            <v>37.807200000000002</v>
          </cell>
        </row>
        <row r="2423">
          <cell r="A2423" t="str">
            <v>001.18.16160</v>
          </cell>
          <cell r="B2423" t="str">
            <v>Joelho 90º  de ferro fundido tipo esgoto diam. 50 mm</v>
          </cell>
          <cell r="C2423" t="str">
            <v>UN</v>
          </cell>
          <cell r="D2423">
            <v>24.280999999999999</v>
          </cell>
        </row>
        <row r="2424">
          <cell r="A2424" t="str">
            <v>001.18.16180</v>
          </cell>
          <cell r="B2424" t="str">
            <v>Junção de 45º  de ferro fundido tipo esgoto diam. 50x50   mm</v>
          </cell>
          <cell r="C2424" t="str">
            <v>UN</v>
          </cell>
          <cell r="D2424">
            <v>34.475700000000003</v>
          </cell>
        </row>
        <row r="2425">
          <cell r="A2425" t="str">
            <v>001.18.16200</v>
          </cell>
          <cell r="B2425" t="str">
            <v>Junção de 45º  de ferro fundido tipo esgoto diam. 75x50   mm</v>
          </cell>
          <cell r="C2425" t="str">
            <v>UN</v>
          </cell>
          <cell r="D2425">
            <v>37.825699999999998</v>
          </cell>
        </row>
        <row r="2426">
          <cell r="A2426" t="str">
            <v>001.18.16220</v>
          </cell>
          <cell r="B2426" t="str">
            <v>Junção de 45º  de ferro fundido tipo esgoto diam. 75x75   mm</v>
          </cell>
          <cell r="C2426" t="str">
            <v>UN</v>
          </cell>
          <cell r="D2426">
            <v>51.588000000000001</v>
          </cell>
        </row>
        <row r="2427">
          <cell r="A2427" t="str">
            <v>001.18.16240</v>
          </cell>
          <cell r="B2427" t="str">
            <v>Junção de 45º  de ferro fundido tipo esgoto diam. 100x50  mm</v>
          </cell>
          <cell r="C2427" t="str">
            <v>UN</v>
          </cell>
          <cell r="D2427">
            <v>54.3352</v>
          </cell>
        </row>
        <row r="2428">
          <cell r="A2428" t="str">
            <v>001.18.16260</v>
          </cell>
          <cell r="B2428" t="str">
            <v>Junção de 45º  de ferro fundido tipo esgoto diam. 100x75  mm</v>
          </cell>
          <cell r="C2428" t="str">
            <v>UN</v>
          </cell>
          <cell r="D2428">
            <v>64.967500000000001</v>
          </cell>
        </row>
        <row r="2429">
          <cell r="A2429" t="str">
            <v>001.18.16280</v>
          </cell>
          <cell r="B2429" t="str">
            <v>Junção de 45º  de ferro fundido tipo esgoto diam. 100x100 mm</v>
          </cell>
          <cell r="C2429" t="str">
            <v>UN</v>
          </cell>
          <cell r="D2429">
            <v>76.299899999999994</v>
          </cell>
        </row>
        <row r="2430">
          <cell r="A2430" t="str">
            <v>001.18.16300</v>
          </cell>
          <cell r="B2430" t="str">
            <v>Junção de 45º  de ferro fundido tipo esgoto diam. 150x75  mm</v>
          </cell>
          <cell r="C2430" t="str">
            <v>UN</v>
          </cell>
          <cell r="D2430">
            <v>77.706900000000005</v>
          </cell>
        </row>
        <row r="2431">
          <cell r="A2431" t="str">
            <v>001.18.16320</v>
          </cell>
          <cell r="B2431" t="str">
            <v>Junção de 45º  de ferro fundido tipo esgoto diam. 150x100 mm</v>
          </cell>
          <cell r="C2431" t="str">
            <v>UN</v>
          </cell>
          <cell r="D2431">
            <v>101.93689999999999</v>
          </cell>
        </row>
        <row r="2432">
          <cell r="A2432" t="str">
            <v>001.18.16340</v>
          </cell>
          <cell r="B2432" t="str">
            <v>Junção de 45º  de ferro fundido tipo esgoto diam  150x150 mm</v>
          </cell>
          <cell r="C2432" t="str">
            <v>UN</v>
          </cell>
          <cell r="D2432">
            <v>122.5731</v>
          </cell>
        </row>
        <row r="2433">
          <cell r="A2433" t="str">
            <v>001.18.16360</v>
          </cell>
          <cell r="B2433" t="str">
            <v>Junção dupla de 45º de ferro fundido tipo esgoto diam. 100x100 mm</v>
          </cell>
          <cell r="C2433" t="str">
            <v>UN</v>
          </cell>
          <cell r="D2433">
            <v>81.119900000000001</v>
          </cell>
        </row>
        <row r="2434">
          <cell r="A2434" t="str">
            <v>001.18.16380</v>
          </cell>
          <cell r="B2434" t="str">
            <v>Luva bipartida  de ferro fundido tipo esgoto diam. 150 mm</v>
          </cell>
          <cell r="C2434" t="str">
            <v>UN</v>
          </cell>
          <cell r="D2434">
            <v>63.1965</v>
          </cell>
        </row>
        <row r="2435">
          <cell r="A2435" t="str">
            <v>001.18.16400</v>
          </cell>
          <cell r="B2435" t="str">
            <v>Luva bipartida  de ferro fundido tipo esgoto diam. 100 mm</v>
          </cell>
          <cell r="C2435" t="str">
            <v>UN</v>
          </cell>
          <cell r="D2435">
            <v>38.095799999999997</v>
          </cell>
        </row>
        <row r="2436">
          <cell r="A2436" t="str">
            <v>001.18.16420</v>
          </cell>
          <cell r="B2436" t="str">
            <v>Luva bipartida  de ferro fundido tipo esgoto diam. 75  mm</v>
          </cell>
          <cell r="C2436" t="str">
            <v>UN</v>
          </cell>
          <cell r="D2436">
            <v>30.702400000000001</v>
          </cell>
        </row>
        <row r="2437">
          <cell r="A2437" t="str">
            <v>001.18.16440</v>
          </cell>
          <cell r="B2437" t="str">
            <v>Luva bipartida  de ferro fundido tipo esgoto diam. 50  mm</v>
          </cell>
          <cell r="C2437" t="str">
            <v>UN</v>
          </cell>
          <cell r="D2437">
            <v>22.130600000000001</v>
          </cell>
        </row>
        <row r="2438">
          <cell r="A2438" t="str">
            <v>001.18.16460</v>
          </cell>
          <cell r="B2438" t="str">
            <v>Fornecimento e instalação de placa cega de ferro fundido tipo esgoto diam.150 mm</v>
          </cell>
          <cell r="C2438" t="str">
            <v>UN</v>
          </cell>
          <cell r="D2438">
            <v>36.133400000000002</v>
          </cell>
        </row>
        <row r="2439">
          <cell r="A2439" t="str">
            <v>001.18.16480</v>
          </cell>
          <cell r="B2439" t="str">
            <v>Fornecimento e instalação de placa cega de ferro fundido tipo esgoto diam.100 mm</v>
          </cell>
          <cell r="C2439" t="str">
            <v>UN</v>
          </cell>
          <cell r="D2439">
            <v>21.876999999999999</v>
          </cell>
        </row>
        <row r="2440">
          <cell r="A2440" t="str">
            <v>001.18.16500</v>
          </cell>
          <cell r="B2440" t="str">
            <v>Fornecimento e instalação de placa cega de ferro fundido tipo esgoto diam. 75  mm</v>
          </cell>
          <cell r="C2440" t="str">
            <v>UN</v>
          </cell>
          <cell r="D2440">
            <v>18.817299999999999</v>
          </cell>
        </row>
        <row r="2441">
          <cell r="A2441" t="str">
            <v>001.18.16520</v>
          </cell>
          <cell r="B2441" t="str">
            <v>Fornecimento e instalação de placa cega de ferro fundido tipo esgoto diam. 50  mm</v>
          </cell>
          <cell r="C2441" t="str">
            <v>UN</v>
          </cell>
          <cell r="D2441">
            <v>12.9061</v>
          </cell>
        </row>
        <row r="2442">
          <cell r="A2442" t="str">
            <v>001.18.16540</v>
          </cell>
          <cell r="B2442" t="str">
            <v>Fornecimento e instalação de joelho de 45º de ferro fundido tipo esgoto  diam. 150 mm</v>
          </cell>
          <cell r="C2442" t="str">
            <v>UN</v>
          </cell>
          <cell r="D2442">
            <v>65.796499999999995</v>
          </cell>
        </row>
        <row r="2443">
          <cell r="A2443" t="str">
            <v>001.18.16560</v>
          </cell>
          <cell r="B2443" t="str">
            <v>Fornecimento e instalação de joelho de 45º de ferro fundido tipo esgoto  diam. 100 mm</v>
          </cell>
          <cell r="C2443" t="str">
            <v>UN</v>
          </cell>
          <cell r="D2443">
            <v>41.855800000000002</v>
          </cell>
        </row>
        <row r="2444">
          <cell r="A2444" t="str">
            <v>001.18.16580</v>
          </cell>
          <cell r="B2444" t="str">
            <v>Fornecimento e instalação de joleho de 45º de ferro fundido tipo esgoto  diam.  75  mm</v>
          </cell>
          <cell r="C2444" t="str">
            <v>UN</v>
          </cell>
          <cell r="D2444">
            <v>30.840599999999998</v>
          </cell>
        </row>
        <row r="2445">
          <cell r="A2445" t="str">
            <v>001.18.16600</v>
          </cell>
          <cell r="B2445" t="str">
            <v>Fornecimento e instalação de joelho de 45º de ferro fundido tipo esgoto  diam.  50  mm</v>
          </cell>
          <cell r="C2445" t="str">
            <v>UN</v>
          </cell>
          <cell r="D2445">
            <v>24.352399999999999</v>
          </cell>
        </row>
        <row r="2446">
          <cell r="A2446" t="str">
            <v>001.18.16620</v>
          </cell>
          <cell r="B2446" t="str">
            <v>Fornecimento e instalação de bucha de redução de ferro fundido tipo esgoto diam. 150x100 mm</v>
          </cell>
          <cell r="C2446" t="str">
            <v>UN</v>
          </cell>
          <cell r="D2446">
            <v>48.129399999999997</v>
          </cell>
        </row>
        <row r="2447">
          <cell r="A2447" t="str">
            <v>001.18.16640</v>
          </cell>
          <cell r="B2447" t="str">
            <v>Fornecimento e instalação de bucha de redução de ferro fundido tipo esgoto diam. 100x75  mm</v>
          </cell>
          <cell r="C2447" t="str">
            <v>UN</v>
          </cell>
          <cell r="D2447">
            <v>24.4129</v>
          </cell>
        </row>
        <row r="2448">
          <cell r="A2448" t="str">
            <v>001.18.16660</v>
          </cell>
          <cell r="B2448" t="str">
            <v>Fornecimento e instalação de bucha de redução de ferro fundido tipo esgoto diam. 75x50   mm</v>
          </cell>
          <cell r="C2448" t="str">
            <v>UN</v>
          </cell>
          <cell r="D2448">
            <v>15.606999999999999</v>
          </cell>
        </row>
        <row r="2449">
          <cell r="A2449" t="str">
            <v>001.18.16680</v>
          </cell>
          <cell r="B2449" t="str">
            <v>Fornecimento e instalação de tee sanitário de ferro fundido tipo esgoto diam.150x100 mm</v>
          </cell>
          <cell r="C2449" t="str">
            <v>UN</v>
          </cell>
          <cell r="D2449">
            <v>83.498800000000003</v>
          </cell>
        </row>
        <row r="2450">
          <cell r="A2450" t="str">
            <v>001.18.16700</v>
          </cell>
          <cell r="B2450" t="str">
            <v>Fornecimento e instalação de tee sanitário de ferro fundido tipo esgoto diam.100x100 mm</v>
          </cell>
          <cell r="C2450" t="str">
            <v>UN</v>
          </cell>
          <cell r="D2450">
            <v>64.459900000000005</v>
          </cell>
        </row>
        <row r="2451">
          <cell r="A2451" t="str">
            <v>001.18.16720</v>
          </cell>
          <cell r="B2451" t="str">
            <v>Fornecimento e instalação de tee sanitário de ferro fundido tipo esgoto diam. 75x100 mm</v>
          </cell>
          <cell r="C2451" t="str">
            <v>UN</v>
          </cell>
          <cell r="D2451">
            <v>53.167499999999997</v>
          </cell>
        </row>
        <row r="2452">
          <cell r="A2452" t="str">
            <v>001.18.16740</v>
          </cell>
          <cell r="B2452" t="str">
            <v>Fornecimento e instalação de tee sanitário de ferro fundido tipo esgoto diam. 50x100 mm</v>
          </cell>
          <cell r="C2452" t="str">
            <v>UN</v>
          </cell>
          <cell r="D2452">
            <v>51.602899999999998</v>
          </cell>
        </row>
        <row r="2453">
          <cell r="A2453" t="str">
            <v>001.18.16760</v>
          </cell>
          <cell r="B2453" t="str">
            <v>Fornecimento e instalação de tee sanitário de ferro fundido tipo esgoto diam. 75x75   mm</v>
          </cell>
          <cell r="C2453" t="str">
            <v>UN</v>
          </cell>
          <cell r="D2453">
            <v>47.917999999999999</v>
          </cell>
        </row>
        <row r="2454">
          <cell r="A2454" t="str">
            <v>001.18.16780</v>
          </cell>
          <cell r="B2454" t="str">
            <v>Fornecimento e instalação de tee sanitário de ferro fundido tipo esgoto diam. 75x50   mm</v>
          </cell>
          <cell r="C2454" t="str">
            <v>UN</v>
          </cell>
          <cell r="D2454">
            <v>40.425699999999999</v>
          </cell>
        </row>
        <row r="2455">
          <cell r="A2455" t="str">
            <v>001.18.16800</v>
          </cell>
          <cell r="B2455" t="str">
            <v>Fornecimento e instalação de tee sanitário de ferro fundido tipo esgoto diam. 50x50   mm</v>
          </cell>
          <cell r="C2455" t="str">
            <v>UN</v>
          </cell>
          <cell r="D2455">
            <v>32.525700000000001</v>
          </cell>
        </row>
        <row r="2456">
          <cell r="A2456" t="str">
            <v>001.18.16820</v>
          </cell>
          <cell r="B2456" t="str">
            <v>Execução de caixa de inspeção em alvenaria de tijolos maciço de 1/2 vez revestida com argamassa de cimento e areia 1:3 com impermeabilizante e tampa de concreto armado (e=0.07 m) conf. det. n. 15 dop 20 x 20 x 20 cm</v>
          </cell>
          <cell r="C2456" t="str">
            <v>UN</v>
          </cell>
          <cell r="D2456">
            <v>22.7745</v>
          </cell>
        </row>
        <row r="2457">
          <cell r="A2457" t="str">
            <v>001.18.16840</v>
          </cell>
          <cell r="B2457" t="str">
            <v>Execução de caixa de inspeção em alvenaria de tijolos maciço de 1/2 vez revestida com argamassa de cimento e areia 1:3 com impermeabilizante e tampa de concreto armado (e=0.07 m) conf. det. n. 15 dop 30 x 30 x 20 cm</v>
          </cell>
          <cell r="C2457" t="str">
            <v>UN</v>
          </cell>
          <cell r="D2457">
            <v>39.125500000000002</v>
          </cell>
        </row>
        <row r="2458">
          <cell r="A2458" t="str">
            <v>001.18.16860</v>
          </cell>
          <cell r="B2458" t="str">
            <v>Execução de caixa de inspeção em alvenaria de tijolos maciço de 1/2 vez revestida com argamassa de cimento e areia 1:3 com impermeabilizante e tampa de concreto armado (e=0.07 m) conf. det. n. 15 dop 40 x 40 x 30 cm</v>
          </cell>
          <cell r="C2458" t="str">
            <v>UN</v>
          </cell>
          <cell r="D2458">
            <v>53.394300000000001</v>
          </cell>
        </row>
        <row r="2459">
          <cell r="A2459" t="str">
            <v>001.18.16880</v>
          </cell>
          <cell r="B2459" t="str">
            <v>Execução de caixa de inspeção em alvenaria de tijolos maciço de 1/2 vez revestida com argamassa de cimento e areia 1:3 com impermeabilizante e tampa de concreto armado (e=0.07 m) conf. det. n. 15 dop 50 x 50 x 30 cm</v>
          </cell>
          <cell r="C2459" t="str">
            <v>UN</v>
          </cell>
          <cell r="D2459">
            <v>65.128699999999995</v>
          </cell>
        </row>
        <row r="2460">
          <cell r="A2460" t="str">
            <v>001.18.16900</v>
          </cell>
          <cell r="B2460" t="str">
            <v>Execução de caixa de inspeção em alvenaria de tijolos maciço de 1/2 vez revestida com argamassa de cimento e areia 1:3 com impermeabilizante e tampa de concreto armado (e=0.07 m) conf. det. n. 15 dop 50 x 50 x 40 cm</v>
          </cell>
          <cell r="C2460" t="str">
            <v>UN</v>
          </cell>
          <cell r="D2460">
            <v>69.978999999999999</v>
          </cell>
        </row>
        <row r="2461">
          <cell r="A2461" t="str">
            <v>001.18.16920</v>
          </cell>
          <cell r="B2461" t="str">
            <v>Execução de caixa de inspeção em alvenaria de tijolos maciço de 1/2 vez revestida com argamassa de cimento e areia 1:3 com impermeabilizante e tampa de concreto armado (e=0.07 m) conf. det. n. 15 dop 60 x 60 x 50 cm</v>
          </cell>
          <cell r="C2461" t="str">
            <v>UN</v>
          </cell>
          <cell r="D2461">
            <v>95.400899999999993</v>
          </cell>
        </row>
        <row r="2462">
          <cell r="A2462" t="str">
            <v>001.18.16940</v>
          </cell>
          <cell r="B2462" t="str">
            <v>Execução de caixa de inspeção em alvenaria de tijolos maciço de 1/2 vez revestida com argamassa de cimento e areia 1:3 com impermeabilizante e tampa de concreto armado (e=0.07 m) conf. det. n. 15 dop 70 x 70 x 50 cm</v>
          </cell>
          <cell r="C2462" t="str">
            <v>UN</v>
          </cell>
          <cell r="D2462">
            <v>110.96420000000001</v>
          </cell>
        </row>
        <row r="2463">
          <cell r="A2463" t="str">
            <v>001.18.16960</v>
          </cell>
          <cell r="B2463" t="str">
            <v>Execução de caixa de inspeção em alvenaria de tijolos maciço de 1/2 vez revestida com argamassa de cimento e areia 1:3 com impermeabilizante e tampa de concreto armado (e=0.07 m) conf. det. n. 15 dop 80 x 80 x 60 cm</v>
          </cell>
          <cell r="C2463" t="str">
            <v>UN</v>
          </cell>
          <cell r="D2463">
            <v>141.27549999999999</v>
          </cell>
        </row>
        <row r="2464">
          <cell r="A2464" t="str">
            <v>001.18.16980</v>
          </cell>
          <cell r="B2464" t="str">
            <v>Execução de caixa de inspeção em alvenaria de tijolos maciço de 1/2 vez revestida com argamassa de cimento e areia 1:3 com impermeabilizante e tampa de concreto armado (e=0.07 m) conf. det. n. 15 dop 100 x 100 x 100 cm</v>
          </cell>
          <cell r="C2464" t="str">
            <v>UN</v>
          </cell>
          <cell r="D2464">
            <v>233.61449999999999</v>
          </cell>
        </row>
        <row r="2465">
          <cell r="A2465" t="str">
            <v>001.18.17000</v>
          </cell>
          <cell r="B2465" t="str">
            <v>Execução de caixa de gordura diâmetro 300 mm x 500 mm de altura livre conf.det.nº14 dop</v>
          </cell>
          <cell r="C2465" t="str">
            <v>UN</v>
          </cell>
          <cell r="D2465">
            <v>69.629199999999997</v>
          </cell>
        </row>
        <row r="2466">
          <cell r="A2466" t="str">
            <v>001.18.17020</v>
          </cell>
          <cell r="B2466" t="str">
            <v>Execução de caixa de gordura diâmetro 150 mm</v>
          </cell>
          <cell r="C2466" t="str">
            <v>UN</v>
          </cell>
          <cell r="D2466">
            <v>37.523299999999999</v>
          </cell>
        </row>
        <row r="2467">
          <cell r="A2467" t="str">
            <v>001.18.17040</v>
          </cell>
          <cell r="B2467" t="str">
            <v>Execução de caixa de gordura de pvc(cx43)c/tampa de alumínio 250x230x75mm</v>
          </cell>
          <cell r="C2467" t="str">
            <v>UN</v>
          </cell>
          <cell r="D2467">
            <v>55.006599999999999</v>
          </cell>
        </row>
        <row r="2468">
          <cell r="A2468" t="str">
            <v>001.18.17060</v>
          </cell>
          <cell r="B2468" t="str">
            <v>Execução de caixa de gordura de pvc (cx43)c/tampa de pvc 250x230x75mm</v>
          </cell>
          <cell r="C2468" t="str">
            <v>UN</v>
          </cell>
          <cell r="D2468">
            <v>21.7866</v>
          </cell>
        </row>
        <row r="2469">
          <cell r="A2469" t="str">
            <v>001.18.17080</v>
          </cell>
          <cell r="B2469" t="str">
            <v>Execução de fossa séptica conf. det. n. 8 dop 1.60 x 0.80 x 1.50 m</v>
          </cell>
          <cell r="C2469" t="str">
            <v>UN</v>
          </cell>
          <cell r="D2469">
            <v>916.51620000000003</v>
          </cell>
        </row>
        <row r="2470">
          <cell r="A2470" t="str">
            <v>001.18.17100</v>
          </cell>
          <cell r="B2470" t="str">
            <v>Execução de fossa séptica conf. det. n. 2.50 x 1.15 x 1.50 m</v>
          </cell>
          <cell r="C2470" t="str">
            <v>UN</v>
          </cell>
          <cell r="D2470">
            <v>1466.0567000000001</v>
          </cell>
        </row>
        <row r="2471">
          <cell r="A2471" t="str">
            <v>001.18.17120</v>
          </cell>
          <cell r="B2471" t="str">
            <v>Execução de fossa séptica conf. det. n. 2.80 x 1.40 x 1.50 m</v>
          </cell>
          <cell r="C2471" t="str">
            <v>UN</v>
          </cell>
          <cell r="D2471">
            <v>1685.2429</v>
          </cell>
        </row>
        <row r="2472">
          <cell r="A2472" t="str">
            <v>001.18.17140</v>
          </cell>
          <cell r="B2472" t="str">
            <v>Execução de fossa séptica conf. det. n. 3.20 x 1.60 x 1.80 m</v>
          </cell>
          <cell r="C2472" t="str">
            <v>UN</v>
          </cell>
          <cell r="D2472">
            <v>2243.0356999999999</v>
          </cell>
        </row>
        <row r="2473">
          <cell r="A2473" t="str">
            <v>001.18.17160</v>
          </cell>
          <cell r="B2473" t="str">
            <v>Execução de fossa séptica conf. det. n. 3.50 x 1.75 x 1.80 m</v>
          </cell>
          <cell r="C2473" t="str">
            <v>UN</v>
          </cell>
          <cell r="D2473">
            <v>2557.8733999999999</v>
          </cell>
        </row>
        <row r="2474">
          <cell r="A2474" t="str">
            <v>001.18.17180</v>
          </cell>
          <cell r="B2474" t="str">
            <v>Execução de fossa séptica conf. det. n. 3.80 x 1.90 x 1.80 m</v>
          </cell>
          <cell r="C2474" t="str">
            <v>UN</v>
          </cell>
          <cell r="D2474">
            <v>2756.7292000000002</v>
          </cell>
        </row>
        <row r="2475">
          <cell r="A2475" t="str">
            <v>001.18.17200</v>
          </cell>
          <cell r="B2475" t="str">
            <v>Execução de fossa séptica conf. det. n. 4.00 x 2.00 x 1.80 m</v>
          </cell>
          <cell r="C2475" t="str">
            <v>UN</v>
          </cell>
          <cell r="D2475">
            <v>2980.3249999999998</v>
          </cell>
        </row>
        <row r="2476">
          <cell r="A2476" t="str">
            <v>001.18.17220</v>
          </cell>
          <cell r="B2476" t="str">
            <v>Execução de sumidouro conf. det. n. 12 dop diâmetro 1.50 m e profundidade 1.50 m</v>
          </cell>
          <cell r="C2476" t="str">
            <v>UN</v>
          </cell>
          <cell r="D2476">
            <v>542.82820000000004</v>
          </cell>
        </row>
        <row r="2477">
          <cell r="A2477" t="str">
            <v>001.18.17240</v>
          </cell>
          <cell r="B2477" t="str">
            <v>Execução de sumidouro conf. det. n. 12 dop diâmetro 1.50 e prof. 2.00 m</v>
          </cell>
          <cell r="C2477" t="str">
            <v>UN</v>
          </cell>
          <cell r="D2477">
            <v>621.49950000000001</v>
          </cell>
        </row>
        <row r="2478">
          <cell r="A2478" t="str">
            <v>001.18.17260</v>
          </cell>
          <cell r="B2478" t="str">
            <v>Execução de sumidouro conf. det. n. 12 dop diâmetro 1.50 e prof. 3.00 m</v>
          </cell>
          <cell r="C2478" t="str">
            <v>UN</v>
          </cell>
          <cell r="D2478">
            <v>792.70230000000004</v>
          </cell>
        </row>
        <row r="2479">
          <cell r="A2479" t="str">
            <v>001.18.17280</v>
          </cell>
          <cell r="B2479" t="str">
            <v>Execução de sumidouro conf. det. n. 12 dop diâmetro 2.00 m e prof. 2.00 m</v>
          </cell>
          <cell r="C2479" t="str">
            <v>UN</v>
          </cell>
          <cell r="D2479">
            <v>923.41049999999996</v>
          </cell>
        </row>
        <row r="2480">
          <cell r="A2480" t="str">
            <v>001.18.17300</v>
          </cell>
          <cell r="B2480" t="str">
            <v>Execução de sumidouro conf. det. n. 12 dop diâmetro 2.00 m e prof. 3.00m</v>
          </cell>
          <cell r="C2480" t="str">
            <v>UN</v>
          </cell>
          <cell r="D2480">
            <v>1161.7868000000001</v>
          </cell>
        </row>
        <row r="2481">
          <cell r="A2481" t="str">
            <v>001.18.17320</v>
          </cell>
          <cell r="B2481" t="str">
            <v>Execução de sumidouro conf. det. n. 12 dop diâmetro 2.00 e prof. 3.20 m</v>
          </cell>
          <cell r="C2481" t="str">
            <v>UN</v>
          </cell>
          <cell r="D2481">
            <v>1209.8548000000001</v>
          </cell>
        </row>
        <row r="2482">
          <cell r="A2482" t="str">
            <v>001.18.17340</v>
          </cell>
          <cell r="B2482" t="str">
            <v>Execução de sumidouro conf. det. n. 12 dop diâmetro 2.00 m e prof. 4.15 m</v>
          </cell>
          <cell r="C2482" t="str">
            <v>UN</v>
          </cell>
          <cell r="D2482">
            <v>1436.5802000000001</v>
          </cell>
        </row>
        <row r="2483">
          <cell r="A2483" t="str">
            <v>001.18.17360</v>
          </cell>
          <cell r="B2483" t="str">
            <v>Execução de sumidouro conf. det. n. 12 dop diâmetro 2.00 m e prof. 4.50 m</v>
          </cell>
          <cell r="C2483" t="str">
            <v>UN</v>
          </cell>
          <cell r="D2483">
            <v>1520.3245999999999</v>
          </cell>
        </row>
        <row r="2484">
          <cell r="A2484" t="str">
            <v>001.18.17380</v>
          </cell>
          <cell r="B2484" t="str">
            <v>Execução de sumidouro conf. det. n. 12 dop diâmetro 3.00 m e prof. 3.30 m</v>
          </cell>
          <cell r="C2484" t="str">
            <v>UN</v>
          </cell>
          <cell r="D2484">
            <v>2205.6950000000002</v>
          </cell>
        </row>
        <row r="2485">
          <cell r="A2485" t="str">
            <v>001.18.17400</v>
          </cell>
          <cell r="B2485" t="str">
            <v>Execução de filtro anaeróbico d = 2,20 m, conforme detalhe do dvop</v>
          </cell>
          <cell r="C2485" t="str">
            <v>UN</v>
          </cell>
          <cell r="D2485">
            <v>7692.9817000000003</v>
          </cell>
        </row>
        <row r="2486">
          <cell r="A2486" t="str">
            <v>001.18.17420</v>
          </cell>
          <cell r="B2486" t="str">
            <v>Fornecimento e aplicação de brita nr. 4</v>
          </cell>
          <cell r="C2486" t="str">
            <v>M3</v>
          </cell>
          <cell r="D2486">
            <v>62.571800000000003</v>
          </cell>
        </row>
        <row r="2487">
          <cell r="A2487" t="str">
            <v>001.18.17440</v>
          </cell>
          <cell r="B2487" t="str">
            <v>Execução de vala de infiltração com seção trapezoidal (base menor=0,50 m, base maior = 1,00 m), contendo camadas de brita nº 04 (0,20 m e 0,30 m) areia grossa( 0,50 m) e aterro ( 0,50m), inclusive 2 (dois) tubos de pvc perfurados p/ dreno - 100 mm, conf</v>
          </cell>
          <cell r="C2487" t="str">
            <v>ML</v>
          </cell>
          <cell r="D2487">
            <v>70.42</v>
          </cell>
        </row>
        <row r="2488">
          <cell r="A2488" t="str">
            <v>001.18.17460</v>
          </cell>
          <cell r="B2488" t="str">
            <v>Fornecimento de camada filtrante de areia 0.30 m e pedra 0.60 m (seixo rolado) apiloado s/ escavação</v>
          </cell>
          <cell r="C2488" t="str">
            <v>ML</v>
          </cell>
          <cell r="D2488">
            <v>50.232199999999999</v>
          </cell>
        </row>
        <row r="2489">
          <cell r="A2489" t="str">
            <v>001.18.17480</v>
          </cell>
          <cell r="B2489" t="str">
            <v>Fornecimento de dreno em pedra (cascalho) seccao trapezoidal base maior 60 cm base menor 30 cm e altura 50 cm incl escavação</v>
          </cell>
          <cell r="C2489" t="str">
            <v>ML</v>
          </cell>
          <cell r="D2489">
            <v>8.5206999999999997</v>
          </cell>
        </row>
        <row r="2490">
          <cell r="A2490" t="str">
            <v>001.18.17500</v>
          </cell>
          <cell r="B2490" t="str">
            <v>Fornecimento de dreno com secao trapezoidal (base menor = 0,50m, base maior = 1,0m e altura de 1,50m), em camadas de brita nº 2 e 4 e areia grossa inclusive tubo de pvc perfurado d=1,50 mm, conf. det. do dvop</v>
          </cell>
          <cell r="C2490" t="str">
            <v>ML</v>
          </cell>
          <cell r="D2490">
            <v>80.168999999999997</v>
          </cell>
        </row>
        <row r="2491">
          <cell r="A2491" t="str">
            <v>001.18.17520</v>
          </cell>
          <cell r="B2491" t="str">
            <v>Fornecimento e Instalação de Calha condutor (redondo ou retangular) e rufo em chapa galvanizada n.26 corte 25 cm</v>
          </cell>
          <cell r="C2491" t="str">
            <v>ML</v>
          </cell>
          <cell r="D2491">
            <v>14.2499</v>
          </cell>
        </row>
        <row r="2492">
          <cell r="A2492" t="str">
            <v>001.18.17540</v>
          </cell>
          <cell r="B2492" t="str">
            <v>Fornecimento e Instalação de Calha condutor (redondo ou retangular) e rufo em chapa galvanizada n.26 corte 40 cm</v>
          </cell>
          <cell r="C2492" t="str">
            <v>ML</v>
          </cell>
          <cell r="D2492">
            <v>19.180700000000002</v>
          </cell>
        </row>
        <row r="2493">
          <cell r="A2493" t="str">
            <v>001.18.17560</v>
          </cell>
          <cell r="B2493" t="str">
            <v>Fornecimento e Instalação de Calha condutor (redondo ou retangular) e rufo em chapa n. 24 corte 25 cm</v>
          </cell>
          <cell r="C2493" t="str">
            <v>ML</v>
          </cell>
          <cell r="D2493">
            <v>15.558</v>
          </cell>
        </row>
        <row r="2494">
          <cell r="A2494" t="str">
            <v>001.18.17580</v>
          </cell>
          <cell r="B2494" t="str">
            <v>Fornecimento e Instalação de Calha condutor (redondo ou retangular) e rufo em chapa n. 24 corte 30 cm</v>
          </cell>
          <cell r="C2494" t="str">
            <v>ML</v>
          </cell>
          <cell r="D2494">
            <v>16.896999999999998</v>
          </cell>
        </row>
        <row r="2495">
          <cell r="A2495" t="str">
            <v>001.18.17600</v>
          </cell>
          <cell r="B2495" t="str">
            <v>Fornecimento e Instalação de Calha condutor (redondo ou retangular) e rufo em chapa n. 24 corte 40 cm</v>
          </cell>
          <cell r="C2495" t="str">
            <v>ML</v>
          </cell>
          <cell r="D2495">
            <v>18.022500000000001</v>
          </cell>
        </row>
        <row r="2496">
          <cell r="A2496" t="str">
            <v>001.18.17620</v>
          </cell>
          <cell r="B2496" t="str">
            <v>Fornecimento e Instalação de Calha condutor (redondo ou retangular) e rufo em chapa n. 24 corte 50 cm</v>
          </cell>
          <cell r="C2496" t="str">
            <v>ML</v>
          </cell>
          <cell r="D2496">
            <v>22.132200000000001</v>
          </cell>
        </row>
        <row r="2497">
          <cell r="A2497" t="str">
            <v>001.18.17640</v>
          </cell>
          <cell r="B2497" t="str">
            <v>Fornecimento e Instalação de Calha condutor (redondo ou retangular) e rufo em chapa n. 24 corte 120 cm</v>
          </cell>
          <cell r="C2497" t="str">
            <v>M</v>
          </cell>
          <cell r="D2497">
            <v>20.301300000000001</v>
          </cell>
        </row>
        <row r="2498">
          <cell r="A2498" t="str">
            <v>001.18.17660</v>
          </cell>
          <cell r="B2498" t="str">
            <v>Fornecimento e instalação de extintor de incêndio tipo manual com suporte de parede, água pressurizada 10 litros</v>
          </cell>
          <cell r="C2498" t="str">
            <v>UN</v>
          </cell>
          <cell r="D2498">
            <v>53</v>
          </cell>
        </row>
        <row r="2499">
          <cell r="A2499" t="str">
            <v>001.18.17680</v>
          </cell>
          <cell r="B2499" t="str">
            <v>Fornecimento e instalação de extintor de incêndio tipo manual com suporte de parede, co2 - gas carbonico 6 kg</v>
          </cell>
          <cell r="C2499" t="str">
            <v>UN</v>
          </cell>
          <cell r="D2499">
            <v>178</v>
          </cell>
        </row>
        <row r="2500">
          <cell r="A2500" t="str">
            <v>001.18.17700</v>
          </cell>
          <cell r="B2500" t="str">
            <v>Fornecimento e instalação de extintor de incêndio tipo manual com suporte de parede, pó químico seco 4 kg</v>
          </cell>
          <cell r="C2500" t="str">
            <v>UN</v>
          </cell>
          <cell r="D2500">
            <v>55</v>
          </cell>
        </row>
        <row r="2501">
          <cell r="A2501" t="str">
            <v>001.18.17720</v>
          </cell>
          <cell r="B2501" t="str">
            <v>Fornecimento e instalação de tubo de aço galvanizado - classe média - tipo manesmann diâm. 63 mm</v>
          </cell>
          <cell r="C2501" t="str">
            <v>M</v>
          </cell>
          <cell r="D2501">
            <v>36.841999999999999</v>
          </cell>
        </row>
        <row r="2502">
          <cell r="A2502" t="str">
            <v>001.18.17740</v>
          </cell>
          <cell r="B2502" t="str">
            <v>Fornecimento e instalação de tubo de aço galvanizado - classe média - tipo manesmann diâm. 75 mm</v>
          </cell>
          <cell r="C2502" t="str">
            <v>M</v>
          </cell>
          <cell r="D2502">
            <v>41.195300000000003</v>
          </cell>
        </row>
        <row r="2503">
          <cell r="A2503" t="str">
            <v>001.18.17760</v>
          </cell>
          <cell r="B2503" t="str">
            <v>Fornecimento e instalação de luva c/ rosca - classe 10 - tipo tupyou similar diâm. 63 mm</v>
          </cell>
          <cell r="C2503" t="str">
            <v>UN</v>
          </cell>
          <cell r="D2503">
            <v>19.082899999999999</v>
          </cell>
        </row>
        <row r="2504">
          <cell r="A2504" t="str">
            <v>001.18.17780</v>
          </cell>
          <cell r="B2504" t="str">
            <v>Fornecimento e instalação de luva c/ rosca - classe 10 - tipo tupyou similar diâm. 75 mm</v>
          </cell>
          <cell r="C2504" t="str">
            <v>UN</v>
          </cell>
          <cell r="D2504">
            <v>26.994499999999999</v>
          </cell>
        </row>
        <row r="2505">
          <cell r="A2505" t="str">
            <v>001.18.17800</v>
          </cell>
          <cell r="B2505" t="str">
            <v>Fornecimento e instalação de joelho 90º aço galvanizado - tupy ou similar diâm. 63 mm</v>
          </cell>
          <cell r="C2505" t="str">
            <v>UN</v>
          </cell>
          <cell r="D2505">
            <v>30.532900000000001</v>
          </cell>
        </row>
        <row r="2506">
          <cell r="A2506" t="str">
            <v>001.18.17820</v>
          </cell>
          <cell r="B2506" t="str">
            <v>Fornecimento e instalação de joelho 90º aço galvanizado - tupy ou similar diâm. 75 mm</v>
          </cell>
          <cell r="C2506" t="str">
            <v>UN</v>
          </cell>
          <cell r="D2506">
            <v>34.044499999999999</v>
          </cell>
        </row>
        <row r="2507">
          <cell r="A2507" t="str">
            <v>001.18.17840</v>
          </cell>
          <cell r="B2507" t="str">
            <v>Fornecimento e instalação de tee aço galvanizado - tupyou similar diâm. 63 mm</v>
          </cell>
          <cell r="C2507" t="str">
            <v>UN</v>
          </cell>
          <cell r="D2507">
            <v>30.5945</v>
          </cell>
        </row>
        <row r="2508">
          <cell r="A2508" t="str">
            <v>001.18.17860</v>
          </cell>
          <cell r="B2508" t="str">
            <v>Fornecimento e instalação de flanges aço galvanizado - tupy ou similar diâm. 75 mm</v>
          </cell>
          <cell r="C2508" t="str">
            <v>UN</v>
          </cell>
          <cell r="D2508">
            <v>24.564499999999999</v>
          </cell>
        </row>
        <row r="2509">
          <cell r="A2509" t="str">
            <v>001.18.17880</v>
          </cell>
          <cell r="B2509" t="str">
            <v>Fornecimento e instalação de niple duplo de aço galvanizado - tupy ou similar diâm. 63 mm</v>
          </cell>
          <cell r="C2509" t="str">
            <v>UN</v>
          </cell>
          <cell r="D2509">
            <v>14.5329</v>
          </cell>
        </row>
        <row r="2510">
          <cell r="A2510" t="str">
            <v>001.18.17900</v>
          </cell>
          <cell r="B2510" t="str">
            <v>Fornecimento e instalação de niple duplo de aço galvanizado - tupy ou similar diâm. 75 mm</v>
          </cell>
          <cell r="C2510" t="str">
            <v>UN</v>
          </cell>
          <cell r="D2510">
            <v>20.394500000000001</v>
          </cell>
        </row>
        <row r="2511">
          <cell r="A2511" t="str">
            <v>001.18.17920</v>
          </cell>
          <cell r="B2511" t="str">
            <v>Fornecimento e instalação de luva de união c/ assento em bronze - tupy ou similar diâm. 63 mm</v>
          </cell>
          <cell r="C2511" t="str">
            <v>UN</v>
          </cell>
          <cell r="D2511">
            <v>38.044499999999999</v>
          </cell>
        </row>
        <row r="2512">
          <cell r="A2512" t="str">
            <v>001.18.17940</v>
          </cell>
          <cell r="B2512" t="str">
            <v>Fornecimento e instalação de luva de união c/ assento em bronze - tupy ou similar diâm. 75 mm</v>
          </cell>
          <cell r="C2512" t="str">
            <v>UN</v>
          </cell>
          <cell r="D2512">
            <v>47.106400000000001</v>
          </cell>
        </row>
        <row r="2513">
          <cell r="A2513" t="str">
            <v>001.18.17960</v>
          </cell>
          <cell r="B2513" t="str">
            <v>Fornecimento e instalação de registro de gaveta em bronze - acabamento bruto - niágara  ou similar diâm.63 mm</v>
          </cell>
          <cell r="C2513" t="str">
            <v>UN</v>
          </cell>
          <cell r="D2513">
            <v>93.832099999999997</v>
          </cell>
        </row>
        <row r="2514">
          <cell r="A2514" t="str">
            <v>001.18.17980</v>
          </cell>
          <cell r="B2514" t="str">
            <v>Fornecimento e instalação de registro de gaveta em bronze - acabamento bruto - niágara  ou similar diâm.75 mm</v>
          </cell>
          <cell r="C2514" t="str">
            <v>UN</v>
          </cell>
          <cell r="D2514">
            <v>147.52789999999999</v>
          </cell>
        </row>
        <row r="2515">
          <cell r="A2515" t="str">
            <v>001.18.18000</v>
          </cell>
          <cell r="B2515" t="str">
            <v>Fornecimento e instalação de válvula de retenção - aço galvanizado tupy classe 150 4 portinhola diâm.63 mm</v>
          </cell>
          <cell r="C2515" t="str">
            <v>UN</v>
          </cell>
          <cell r="D2515">
            <v>116.6521</v>
          </cell>
        </row>
        <row r="2516">
          <cell r="A2516" t="str">
            <v>001.18.18020</v>
          </cell>
          <cell r="B2516" t="str">
            <v>Fornecimento e instalação de válvula globo angular  - classe 150  diâm. 63 mm</v>
          </cell>
          <cell r="C2516" t="str">
            <v>UN</v>
          </cell>
          <cell r="D2516">
            <v>72.882099999999994</v>
          </cell>
        </row>
        <row r="2517">
          <cell r="A2517" t="str">
            <v>001.18.18040</v>
          </cell>
          <cell r="B2517" t="str">
            <v>Fornecimento e instalação de engate rápido """"""""store"""""""" c/ red. ferro galvanizado diâm. 63 mm x 35 mm</v>
          </cell>
          <cell r="C2517" t="str">
            <v>UN</v>
          </cell>
          <cell r="D2517">
            <v>10.8911</v>
          </cell>
        </row>
        <row r="2518">
          <cell r="A2518" t="str">
            <v>001.18.18060</v>
          </cell>
          <cell r="B2518" t="str">
            <v>Fornecimento e instalaçao de hidrante de recalque composto de caixa da alvenaria, registro globo angular 45º - 2 1/2"""""""" e tampa de fºfº 40 x 60 cm</v>
          </cell>
          <cell r="C2518" t="str">
            <v>UN</v>
          </cell>
          <cell r="D2518">
            <v>201.74969999999999</v>
          </cell>
        </row>
        <row r="2519">
          <cell r="A2519" t="str">
            <v>001.18.18080</v>
          </cell>
          <cell r="B2519" t="str">
            <v>Fornecimento e instalação de hidrante de recalque composto de caixa de alvenaria, registro globo angular 45º - 1 1/2"""""""" e tampa de fºfº 80x60 cm</v>
          </cell>
          <cell r="C2519" t="str">
            <v>UN</v>
          </cell>
          <cell r="D2519">
            <v>325.25369999999998</v>
          </cell>
        </row>
        <row r="2520">
          <cell r="A2520" t="str">
            <v>001.18.18100</v>
          </cell>
          <cell r="B2520" t="str">
            <v>Fornecimento e instalação de mangueira fibra sintética pura tipo i graud - tipo parsh ou similar com adaptador para esguicho diâm. 1 1/2 pol</v>
          </cell>
          <cell r="C2520" t="str">
            <v>UN</v>
          </cell>
          <cell r="D2520">
            <v>180.47329999999999</v>
          </cell>
        </row>
        <row r="2521">
          <cell r="A2521" t="str">
            <v>001.18.18120</v>
          </cell>
          <cell r="B2521" t="str">
            <v>Fornecimento e instalação de armário em chapa de aço-com ventilação adequada - visor c/ inspeção c/ inscrição incêndio, cesto interno p/ abrigo da mangueira e esguicho tipo """"""""bucha spiero"""""""" ou similar 72x50x18 cm</v>
          </cell>
          <cell r="C2521" t="str">
            <v>UN</v>
          </cell>
          <cell r="D2521">
            <v>109.47329999999999</v>
          </cell>
        </row>
        <row r="2522">
          <cell r="A2522" t="str">
            <v>001.18.18140</v>
          </cell>
          <cell r="B2522" t="str">
            <v>Fornecimento e instalação de bomba de incêndio - 4 cv/220v -1.800 rpm/60 hz - hm = 20 mca q=600l/min</v>
          </cell>
          <cell r="C2522" t="str">
            <v>UN</v>
          </cell>
          <cell r="D2522">
            <v>862.94659999999999</v>
          </cell>
        </row>
        <row r="2523">
          <cell r="A2523" t="str">
            <v>001.18.18160</v>
          </cell>
          <cell r="B2523" t="str">
            <v>Execução de caixa de alvenaria para abrigar bomba dosadora de cloro</v>
          </cell>
          <cell r="C2523" t="str">
            <v>UN</v>
          </cell>
          <cell r="D2523">
            <v>113.4735</v>
          </cell>
        </row>
        <row r="2524">
          <cell r="A2524" t="str">
            <v>001.18.18180</v>
          </cell>
          <cell r="B2524" t="str">
            <v>Fornecimento e instalação de bomba dosadora de cloro mod.10, v=2,05 l/h</v>
          </cell>
          <cell r="C2524" t="str">
            <v>UN</v>
          </cell>
          <cell r="D2524">
            <v>643.6694</v>
          </cell>
        </row>
        <row r="2525">
          <cell r="A2525" t="str">
            <v>001.18.18200</v>
          </cell>
          <cell r="B2525" t="str">
            <v>Fornecimento e instalação bomba dosadora de cloro mod. v - 1,5 com vazao maxima de 1,5 l/h de injetronic ou similar</v>
          </cell>
          <cell r="C2525" t="str">
            <v>UN</v>
          </cell>
          <cell r="D2525">
            <v>670.47329999999999</v>
          </cell>
        </row>
        <row r="2526">
          <cell r="A2526" t="str">
            <v>001.18.18220</v>
          </cell>
          <cell r="B2526" t="str">
            <v>Fornecimento e instalação de bomba submersa 400w diâmetro 3/4""""""""</v>
          </cell>
          <cell r="C2526" t="str">
            <v>UN</v>
          </cell>
          <cell r="D2526">
            <v>195.23660000000001</v>
          </cell>
        </row>
        <row r="2527">
          <cell r="A2527" t="str">
            <v>001.18.18240</v>
          </cell>
          <cell r="B2527" t="str">
            <v>Válvula  de pé com crivo de pvc tipo rosqueável 3/4 pol</v>
          </cell>
          <cell r="C2527" t="str">
            <v>UN</v>
          </cell>
          <cell r="D2527">
            <v>15.013</v>
          </cell>
        </row>
        <row r="2528">
          <cell r="A2528" t="str">
            <v>001.18.18260</v>
          </cell>
          <cell r="B2528" t="str">
            <v>Válvula  de pé com crivo de pvc tipo rosqueável 1 pol</v>
          </cell>
          <cell r="C2528" t="str">
            <v>UN</v>
          </cell>
          <cell r="D2528">
            <v>17.383800000000001</v>
          </cell>
        </row>
        <row r="2529">
          <cell r="A2529" t="str">
            <v>001.18.18280</v>
          </cell>
          <cell r="B2529" t="str">
            <v>Válvula  de pé com crivo de pvc tipo rosqueável 1 1/4 pol</v>
          </cell>
          <cell r="C2529" t="str">
            <v>UN</v>
          </cell>
          <cell r="D2529">
            <v>22.461300000000001</v>
          </cell>
        </row>
        <row r="2530">
          <cell r="A2530" t="str">
            <v>001.18.18300</v>
          </cell>
          <cell r="B2530" t="str">
            <v>Válvula de pé com crivo de pvc tipo rosqueável 1 1/2 pol</v>
          </cell>
          <cell r="C2530" t="str">
            <v>UN</v>
          </cell>
          <cell r="D2530">
            <v>22.0657</v>
          </cell>
        </row>
        <row r="2531">
          <cell r="A2531" t="str">
            <v>001.18.18320</v>
          </cell>
          <cell r="B2531" t="str">
            <v>Válvula de pé c/ crivo de bronze tipo rosqueável 3/4 pol</v>
          </cell>
          <cell r="C2531" t="str">
            <v>UN</v>
          </cell>
          <cell r="D2531">
            <v>16.573</v>
          </cell>
        </row>
        <row r="2532">
          <cell r="A2532" t="str">
            <v>001.18.18340</v>
          </cell>
          <cell r="B2532" t="str">
            <v>Válvula de pé c/ crivo de bronze tipo rosqueável 1 pol</v>
          </cell>
          <cell r="C2532" t="str">
            <v>UN</v>
          </cell>
          <cell r="D2532">
            <v>18.4238</v>
          </cell>
        </row>
        <row r="2533">
          <cell r="A2533" t="str">
            <v>001.18.18360</v>
          </cell>
          <cell r="B2533" t="str">
            <v>Válvula de pé c/ crivo de bronze tipo rosqueável 1 1/2 pol</v>
          </cell>
          <cell r="C2533" t="str">
            <v>UN</v>
          </cell>
          <cell r="D2533">
            <v>26.351700000000001</v>
          </cell>
        </row>
        <row r="2534">
          <cell r="A2534" t="str">
            <v>001.18.18380</v>
          </cell>
          <cell r="B2534" t="str">
            <v>Válvula de pé c/ crivo de bronze tipo rosqueável 2 pol</v>
          </cell>
          <cell r="C2534" t="str">
            <v>UN</v>
          </cell>
          <cell r="D2534">
            <v>35.9621</v>
          </cell>
        </row>
        <row r="2535">
          <cell r="A2535" t="str">
            <v>001.18.18400</v>
          </cell>
          <cell r="B2535" t="str">
            <v>Válvula de pé c/ crivo de bronze tipo rosqueável 2 1/2 pol</v>
          </cell>
          <cell r="C2535" t="str">
            <v>UN</v>
          </cell>
          <cell r="D2535">
            <v>53.337499999999999</v>
          </cell>
        </row>
        <row r="2536">
          <cell r="A2536" t="str">
            <v>001.18.18420</v>
          </cell>
          <cell r="B2536" t="str">
            <v>Válvula de retenção de bronze tipo rosqueável tipo vertical 3/4 pol</v>
          </cell>
          <cell r="C2536" t="str">
            <v>UN</v>
          </cell>
          <cell r="D2536">
            <v>17.143000000000001</v>
          </cell>
        </row>
        <row r="2537">
          <cell r="A2537" t="str">
            <v>001.18.18440</v>
          </cell>
          <cell r="B2537" t="str">
            <v>Válvula de retenção de bronze tipo rosqueável tipo vertical 1 pol</v>
          </cell>
          <cell r="C2537" t="str">
            <v>UN</v>
          </cell>
          <cell r="D2537">
            <v>21.623799999999999</v>
          </cell>
        </row>
        <row r="2538">
          <cell r="A2538" t="str">
            <v>001.18.18460</v>
          </cell>
          <cell r="B2538" t="str">
            <v>Válvula de retenção de bronze tipo rosqueável tipo vertical 1 1/2 pol</v>
          </cell>
          <cell r="C2538" t="str">
            <v>UN</v>
          </cell>
          <cell r="D2538">
            <v>29.851700000000001</v>
          </cell>
        </row>
        <row r="2539">
          <cell r="A2539" t="str">
            <v>001.18.18480</v>
          </cell>
          <cell r="B2539" t="str">
            <v>Válvula de retenção de bronze tipo rosqueável tipo vertical 2 pol</v>
          </cell>
          <cell r="C2539" t="str">
            <v>UN</v>
          </cell>
          <cell r="D2539">
            <v>35.882100000000001</v>
          </cell>
        </row>
        <row r="2540">
          <cell r="A2540" t="str">
            <v>001.18.18500</v>
          </cell>
          <cell r="B2540" t="str">
            <v>Válvula de retenção de bronze tipo rosqueável tipo vertical 2 1/2 pol</v>
          </cell>
          <cell r="C2540" t="str">
            <v>UN</v>
          </cell>
          <cell r="D2540">
            <v>64.777500000000003</v>
          </cell>
        </row>
        <row r="2541">
          <cell r="A2541" t="str">
            <v>001.18.18520</v>
          </cell>
          <cell r="B2541" t="str">
            <v>Válvula de retenção de bronze tipo rosqueável tipo horizontal 3/4 pol</v>
          </cell>
          <cell r="C2541" t="str">
            <v>UN</v>
          </cell>
          <cell r="D2541">
            <v>29.603000000000002</v>
          </cell>
        </row>
        <row r="2542">
          <cell r="A2542" t="str">
            <v>001.18.18540</v>
          </cell>
          <cell r="B2542" t="str">
            <v>Válvula de retenção de bronze tipo rosqueável tipo horizontal 1 pol</v>
          </cell>
          <cell r="C2542" t="str">
            <v>UN</v>
          </cell>
          <cell r="D2542">
            <v>37.623800000000003</v>
          </cell>
        </row>
        <row r="2543">
          <cell r="A2543" t="str">
            <v>001.18.18560</v>
          </cell>
          <cell r="B2543" t="str">
            <v>Válvula de retenção de bronze tipo rosqueável tipo horizontal 1 1/2 pol</v>
          </cell>
          <cell r="C2543" t="str">
            <v>UN</v>
          </cell>
          <cell r="D2543">
            <v>54.5017</v>
          </cell>
        </row>
        <row r="2544">
          <cell r="A2544" t="str">
            <v>001.18.18580</v>
          </cell>
          <cell r="B2544" t="str">
            <v>Válvula de retenção de bronze tipo rosqueável tipo horizontal 2 pol</v>
          </cell>
          <cell r="C2544" t="str">
            <v>UN</v>
          </cell>
          <cell r="D2544">
            <v>68.382099999999994</v>
          </cell>
        </row>
        <row r="2545">
          <cell r="A2545" t="str">
            <v>001.18.18600</v>
          </cell>
          <cell r="B2545" t="str">
            <v>Válvula de retenção de bronze tipo rosqueável tipo horizontal 2 1/2 pol</v>
          </cell>
          <cell r="C2545" t="str">
            <v>UN</v>
          </cell>
          <cell r="D2545">
            <v>119.7675</v>
          </cell>
        </row>
        <row r="2546">
          <cell r="A2546" t="str">
            <v>001.18.18620</v>
          </cell>
          <cell r="B2546" t="str">
            <v>Fornecimento, assentamento e rejuntamento de tubos de concreto com armação simples 1000 mm</v>
          </cell>
          <cell r="C2546" t="str">
            <v>ML</v>
          </cell>
          <cell r="D2546">
            <v>153.16970000000001</v>
          </cell>
        </row>
        <row r="2547">
          <cell r="A2547" t="str">
            <v>001.18.18640</v>
          </cell>
          <cell r="B2547" t="str">
            <v>Fornecimento, assentamento e rejuntamento de tubos de concreto com armação simples  800 mm</v>
          </cell>
          <cell r="C2547" t="str">
            <v>ML</v>
          </cell>
          <cell r="D2547">
            <v>111.8449</v>
          </cell>
        </row>
        <row r="2548">
          <cell r="A2548" t="str">
            <v>001.18.18660</v>
          </cell>
          <cell r="B2548" t="str">
            <v>Fornecimento, assentamento e rejuntamento de tubos de concreto com armação simples  600 mm</v>
          </cell>
          <cell r="C2548" t="str">
            <v>ML</v>
          </cell>
          <cell r="D2548">
            <v>84.959599999999995</v>
          </cell>
        </row>
        <row r="2549">
          <cell r="A2549" t="str">
            <v>001.18.18680</v>
          </cell>
          <cell r="B2549" t="str">
            <v>Fornecimento, assentamento e rejuntamento de tubos de concreto com armação simples  400 mm</v>
          </cell>
          <cell r="C2549" t="str">
            <v>ML</v>
          </cell>
          <cell r="D2549">
            <v>44.826799999999999</v>
          </cell>
        </row>
        <row r="2550">
          <cell r="A2550" t="str">
            <v>001.18.18700</v>
          </cell>
          <cell r="B2550" t="str">
            <v>Fornecimento, assentamento e rejuntamento de tubos de concreto com armação dupla 1000 mm</v>
          </cell>
          <cell r="C2550" t="str">
            <v>ML</v>
          </cell>
          <cell r="D2550">
            <v>188.16970000000001</v>
          </cell>
        </row>
        <row r="2551">
          <cell r="A2551" t="str">
            <v>001.18.18720</v>
          </cell>
          <cell r="B2551" t="str">
            <v>Fornecimento, assentamento e rejuntamento de tubos de concreto com armação dupla  800 mm</v>
          </cell>
          <cell r="C2551" t="str">
            <v>ML</v>
          </cell>
          <cell r="D2551">
            <v>135.8449</v>
          </cell>
        </row>
        <row r="2552">
          <cell r="A2552" t="str">
            <v>001.18.18740</v>
          </cell>
          <cell r="B2552" t="str">
            <v>Fornecimento, assentamento e rejuntamento de tubos de concreto sem armação  600 mm</v>
          </cell>
          <cell r="C2552" t="str">
            <v>ML</v>
          </cell>
          <cell r="D2552">
            <v>66.193399999999997</v>
          </cell>
        </row>
        <row r="2553">
          <cell r="A2553" t="str">
            <v>001.18.18760</v>
          </cell>
          <cell r="B2553" t="str">
            <v>Fornecimento, assentamento e rejuntamento de tubos de concreto sem armação  500 mm</v>
          </cell>
          <cell r="C2553" t="str">
            <v>ML</v>
          </cell>
          <cell r="D2553">
            <v>48.988999999999997</v>
          </cell>
        </row>
        <row r="2554">
          <cell r="A2554" t="str">
            <v>001.18.18780</v>
          </cell>
          <cell r="B2554" t="str">
            <v>Fornecimento, assentamento e rejuntamento de tubos de concreto sem armação  400 mm</v>
          </cell>
          <cell r="C2554" t="str">
            <v>ML</v>
          </cell>
          <cell r="D2554">
            <v>34.826799999999999</v>
          </cell>
        </row>
        <row r="2555">
          <cell r="A2555" t="str">
            <v>001.18.18800</v>
          </cell>
          <cell r="B2555" t="str">
            <v>Fornecimento, assentamento e rejuntamento de tubos de concreto sem armação  350 mm</v>
          </cell>
          <cell r="C2555" t="str">
            <v>ML</v>
          </cell>
          <cell r="D2555">
            <v>26.326799999999999</v>
          </cell>
        </row>
        <row r="2556">
          <cell r="A2556" t="str">
            <v>001.18.18820</v>
          </cell>
          <cell r="B2556" t="str">
            <v>Fornecimento, assentamento e rejuntamento de tubos de concreto sem armação  300 mm</v>
          </cell>
          <cell r="C2556" t="str">
            <v>ML</v>
          </cell>
          <cell r="D2556">
            <v>21.933299999999999</v>
          </cell>
        </row>
        <row r="2557">
          <cell r="A2557" t="str">
            <v>001.18.18840</v>
          </cell>
          <cell r="B2557" t="str">
            <v>Fornecimento, assentamento e rejuntamento de tubos de concreto sem armação  250 mm</v>
          </cell>
          <cell r="C2557" t="str">
            <v>ML</v>
          </cell>
          <cell r="D2557">
            <v>20.933299999999999</v>
          </cell>
        </row>
        <row r="2558">
          <cell r="A2558" t="str">
            <v>001.18.18860</v>
          </cell>
          <cell r="B2558" t="str">
            <v>Fornecimento, assentamento e rejuntamento de tubos de concreto sem armação  200 mm</v>
          </cell>
          <cell r="C2558" t="str">
            <v>ML</v>
          </cell>
          <cell r="D2558">
            <v>16.712299999999999</v>
          </cell>
        </row>
        <row r="2559">
          <cell r="A2559" t="str">
            <v>001.18.18880</v>
          </cell>
          <cell r="B2559" t="str">
            <v>Fornecimento, assentamento e rejuntamento de tubos de concreto sem armação  150 mm</v>
          </cell>
          <cell r="C2559" t="str">
            <v>ML</v>
          </cell>
          <cell r="D2559">
            <v>14.712300000000001</v>
          </cell>
        </row>
        <row r="2560">
          <cell r="A2560" t="str">
            <v>001.18.18900</v>
          </cell>
          <cell r="B2560" t="str">
            <v>Fornecimento, assentamento e rejuntamento de tubos de concreto sem armação  100 mm</v>
          </cell>
          <cell r="C2560" t="str">
            <v>ML</v>
          </cell>
          <cell r="D2560">
            <v>11.6637</v>
          </cell>
        </row>
        <row r="2561">
          <cell r="A2561" t="str">
            <v>001.18.18920</v>
          </cell>
          <cell r="B2561" t="str">
            <v>Fornecimento, assentamento e rejuntamento de tubo de concreto poroso mf 400 mm</v>
          </cell>
          <cell r="C2561" t="str">
            <v>ML</v>
          </cell>
          <cell r="D2561">
            <v>38.326799999999999</v>
          </cell>
        </row>
        <row r="2562">
          <cell r="A2562" t="str">
            <v>001.18.18940</v>
          </cell>
          <cell r="B2562" t="str">
            <v>Fornecimento, assentamento e rejuntamento de tubo de concreto poroso mf 350 mm</v>
          </cell>
          <cell r="C2562" t="str">
            <v>ML</v>
          </cell>
          <cell r="D2562">
            <v>28.326799999999999</v>
          </cell>
        </row>
        <row r="2563">
          <cell r="A2563" t="str">
            <v>001.18.18960</v>
          </cell>
          <cell r="B2563" t="str">
            <v>Fornecimento, assentamento e rejuntamento de tubo de concreto poroso mf 300 mm</v>
          </cell>
          <cell r="C2563" t="str">
            <v>ML</v>
          </cell>
          <cell r="D2563">
            <v>19.188600000000001</v>
          </cell>
        </row>
        <row r="2564">
          <cell r="A2564" t="str">
            <v>001.18.18980</v>
          </cell>
          <cell r="B2564" t="str">
            <v>Fornecimento, assentamento e rejuntamento de tubo de concreto poroso mf 250 mm</v>
          </cell>
          <cell r="C2564" t="str">
            <v>ML</v>
          </cell>
          <cell r="D2564">
            <v>22.433299999999999</v>
          </cell>
        </row>
        <row r="2565">
          <cell r="A2565" t="str">
            <v>001.18.19000</v>
          </cell>
          <cell r="B2565" t="str">
            <v>Fornecimento, assentamento e rejuntamento de tubo de concreto poroso mf 200 mm</v>
          </cell>
          <cell r="C2565" t="str">
            <v>ML</v>
          </cell>
          <cell r="D2565">
            <v>16.912299999999998</v>
          </cell>
        </row>
        <row r="2566">
          <cell r="A2566" t="str">
            <v>001.18.19020</v>
          </cell>
          <cell r="B2566" t="str">
            <v>Fornecimento, assentamento e rejuntamento de tubo de concreto poroso mf 150 mm</v>
          </cell>
          <cell r="C2566" t="str">
            <v>ML</v>
          </cell>
          <cell r="D2566">
            <v>16.912299999999998</v>
          </cell>
        </row>
        <row r="2567">
          <cell r="A2567" t="str">
            <v>001.18.19040</v>
          </cell>
          <cell r="B2567" t="str">
            <v>Fornecimento, assentamento e rejuntamento de tubo de concreto poroso mf 100 mm</v>
          </cell>
          <cell r="C2567" t="str">
            <v>ML</v>
          </cell>
          <cell r="D2567">
            <v>16.063700000000001</v>
          </cell>
        </row>
        <row r="2568">
          <cell r="A2568" t="str">
            <v>001.18.19060</v>
          </cell>
          <cell r="B2568" t="str">
            <v>Execução de poço de visita conf. det. do dop n.4 120x120x50 cm</v>
          </cell>
          <cell r="C2568" t="str">
            <v>UN</v>
          </cell>
          <cell r="D2568">
            <v>704.99540000000002</v>
          </cell>
        </row>
        <row r="2569">
          <cell r="A2569" t="str">
            <v>001.18.19080</v>
          </cell>
          <cell r="B2569" t="str">
            <v>Execução de poço de visita conf. det. do dop n.4 120x120x70 cm</v>
          </cell>
          <cell r="C2569" t="str">
            <v>UN</v>
          </cell>
          <cell r="D2569">
            <v>789.27530000000002</v>
          </cell>
        </row>
        <row r="2570">
          <cell r="A2570" t="str">
            <v>001.18.19100</v>
          </cell>
          <cell r="B2570" t="str">
            <v>Execução de poço de visita conf. det. do dop n.4 120x120x105 cm</v>
          </cell>
          <cell r="C2570" t="str">
            <v>UN</v>
          </cell>
          <cell r="D2570">
            <v>942.50360000000001</v>
          </cell>
        </row>
        <row r="2571">
          <cell r="A2571" t="str">
            <v>001.18.19120</v>
          </cell>
          <cell r="B2571" t="str">
            <v>Execução de poço de visita conf. det. do dop n.4 120x120x120 cm</v>
          </cell>
          <cell r="C2571" t="str">
            <v>UN</v>
          </cell>
          <cell r="D2571">
            <v>994.17240000000004</v>
          </cell>
        </row>
        <row r="2572">
          <cell r="A2572" t="str">
            <v>001.18.19140</v>
          </cell>
          <cell r="B2572" t="str">
            <v>Execução de poço de visita conf. det. do dop n.4 120x120x140 cm</v>
          </cell>
          <cell r="C2572" t="str">
            <v>UN</v>
          </cell>
          <cell r="D2572">
            <v>1426.3733999999999</v>
          </cell>
        </row>
        <row r="2573">
          <cell r="A2573" t="str">
            <v>001.18.19160</v>
          </cell>
          <cell r="B2573" t="str">
            <v>Execução de poço de visita conf. det. do dop n.4 120x120x190 cm</v>
          </cell>
          <cell r="C2573" t="str">
            <v>UN</v>
          </cell>
          <cell r="D2573">
            <v>1341.2546</v>
          </cell>
        </row>
        <row r="2574">
          <cell r="A2574" t="str">
            <v>001.18.19180</v>
          </cell>
          <cell r="B2574" t="str">
            <v>Execução de caixa de passagem conf. det. n7 do dop 30 x 30 x 30 cm</v>
          </cell>
          <cell r="C2574" t="str">
            <v>UN</v>
          </cell>
          <cell r="D2574">
            <v>37.726100000000002</v>
          </cell>
        </row>
        <row r="2575">
          <cell r="A2575" t="str">
            <v>001.18.19200</v>
          </cell>
          <cell r="B2575" t="str">
            <v>Execução de caixa de passagem conf. det. n7 do dop 40 x 40 x 40 cm</v>
          </cell>
          <cell r="C2575" t="str">
            <v>UN</v>
          </cell>
          <cell r="D2575">
            <v>56.820099999999996</v>
          </cell>
        </row>
        <row r="2576">
          <cell r="A2576" t="str">
            <v>001.18.19220</v>
          </cell>
          <cell r="B2576" t="str">
            <v>Execução de caixa de passagem conf. det. n7 do dop 50 x 50 x 50 cm</v>
          </cell>
          <cell r="C2576" t="str">
            <v>UN</v>
          </cell>
          <cell r="D2576">
            <v>81.509399999999999</v>
          </cell>
        </row>
        <row r="2577">
          <cell r="A2577" t="str">
            <v>001.18.19240</v>
          </cell>
          <cell r="B2577" t="str">
            <v>Execução de caixa de passagem conf. det. n7 do dop 60 x 60 x 60 cm</v>
          </cell>
          <cell r="C2577" t="str">
            <v>UN</v>
          </cell>
          <cell r="D2577">
            <v>108.3801</v>
          </cell>
        </row>
        <row r="2578">
          <cell r="A2578" t="str">
            <v>001.18.19260</v>
          </cell>
          <cell r="B2578" t="str">
            <v>Execução de caixa de passagem conf. det. n7 do dop 70 x 70 x 70 cm</v>
          </cell>
          <cell r="C2578" t="str">
            <v>UN</v>
          </cell>
          <cell r="D2578">
            <v>111.428</v>
          </cell>
        </row>
        <row r="2579">
          <cell r="A2579" t="str">
            <v>001.18.19280</v>
          </cell>
          <cell r="B2579" t="str">
            <v>Execução de caixa de passagem conf. det. n7 do dop 80 x 80 x 80 cm</v>
          </cell>
          <cell r="C2579" t="str">
            <v>UN</v>
          </cell>
          <cell r="D2579">
            <v>141.32990000000001</v>
          </cell>
        </row>
        <row r="2580">
          <cell r="A2580" t="str">
            <v>001.18.19300</v>
          </cell>
          <cell r="B2580" t="str">
            <v>Execução de caixa de passagem conf. det. n7 do dop 90 x 90 x 90 cm</v>
          </cell>
          <cell r="C2580" t="str">
            <v>UN</v>
          </cell>
          <cell r="D2580">
            <v>234.3383</v>
          </cell>
        </row>
        <row r="2581">
          <cell r="A2581" t="str">
            <v>001.18.19320</v>
          </cell>
          <cell r="B2581" t="str">
            <v>Execução de caixa de passagem conf. det. n7 do dop 100 x 100 x 100 cm</v>
          </cell>
          <cell r="C2581" t="str">
            <v>UN</v>
          </cell>
          <cell r="D2581">
            <v>233.61449999999999</v>
          </cell>
        </row>
        <row r="2582">
          <cell r="A2582" t="str">
            <v>001.18.19340</v>
          </cell>
          <cell r="B2582" t="str">
            <v>Execução de caixa de passagem conf. det. n7 do dop 100 x 100 x 120 cm</v>
          </cell>
          <cell r="C2582" t="str">
            <v>UND</v>
          </cell>
          <cell r="D2582">
            <v>321.45440000000002</v>
          </cell>
        </row>
        <row r="2583">
          <cell r="A2583" t="str">
            <v>001.18.19360</v>
          </cell>
          <cell r="B2583" t="str">
            <v>Execução de caixa de passagem conf. det. n7 do dop 110 x 0.60 x 0.60 cm</v>
          </cell>
          <cell r="C2583" t="str">
            <v>UN</v>
          </cell>
          <cell r="D2583">
            <v>10.5106</v>
          </cell>
        </row>
        <row r="2584">
          <cell r="A2584" t="str">
            <v>001.18.19380</v>
          </cell>
          <cell r="B2584" t="str">
            <v>Execução de caixa de areia dimensões 50 x 50 x 50 cm</v>
          </cell>
          <cell r="C2584" t="str">
            <v>UN</v>
          </cell>
          <cell r="D2584">
            <v>81.509399999999999</v>
          </cell>
        </row>
        <row r="2585">
          <cell r="A2585" t="str">
            <v>001.18.19400</v>
          </cell>
          <cell r="B2585" t="str">
            <v>Fornecimento e assentamento de grelha de ferro para caixa de passagem conf. det n.5 dop dim. 60 x 60 cm</v>
          </cell>
          <cell r="C2585" t="str">
            <v>UN</v>
          </cell>
          <cell r="D2585">
            <v>454.45699999999999</v>
          </cell>
        </row>
        <row r="2586">
          <cell r="A2586" t="str">
            <v>001.18.19420</v>
          </cell>
          <cell r="B2586" t="str">
            <v>Fornecimento e assentamento de grelha de ferro para caixa de passagem conf. det n.5 dop dim. 100 x 100 cm</v>
          </cell>
          <cell r="C2586" t="str">
            <v>UN</v>
          </cell>
          <cell r="D2586">
            <v>748.97360000000003</v>
          </cell>
        </row>
        <row r="2587">
          <cell r="A2587" t="str">
            <v>001.18.19440</v>
          </cell>
          <cell r="B2587" t="str">
            <v>Fornecimento e assentamento de grelha de ferro para caixa de passagem conf. det. n.5a dop. dim. 60 x 60 cm</v>
          </cell>
          <cell r="C2587" t="str">
            <v>UN</v>
          </cell>
          <cell r="D2587">
            <v>285.70699999999999</v>
          </cell>
        </row>
        <row r="2588">
          <cell r="A2588" t="str">
            <v>001.18.19460</v>
          </cell>
          <cell r="B2588" t="str">
            <v>Fornecimento e assentamento de grelha de ferro para caixa de passagem conf. det. n.5a dop. dim. 100 x 100 cm</v>
          </cell>
          <cell r="C2588" t="str">
            <v>UN</v>
          </cell>
          <cell r="D2588">
            <v>473.34859999999998</v>
          </cell>
        </row>
        <row r="2589">
          <cell r="A2589" t="str">
            <v>001.18.19480</v>
          </cell>
          <cell r="B2589" t="str">
            <v>Fornecimento e assentamento de grelha de ferro para canaleta conf. det. n.6 dop largura 0.56 m</v>
          </cell>
          <cell r="C2589" t="str">
            <v>ML</v>
          </cell>
          <cell r="D2589">
            <v>172.40350000000001</v>
          </cell>
        </row>
        <row r="2590">
          <cell r="A2590" t="str">
            <v>001.18.19500</v>
          </cell>
          <cell r="B2590" t="str">
            <v>Execução de canaleta para talude em concreto simples traço 1:4:8 com 8 cm espessura conf. det. n.32 e 33</v>
          </cell>
          <cell r="C2590" t="str">
            <v>ML</v>
          </cell>
          <cell r="D2590">
            <v>27.349699999999999</v>
          </cell>
        </row>
        <row r="2591">
          <cell r="A2591" t="str">
            <v>001.18.19520</v>
          </cell>
          <cell r="B2591" t="str">
            <v>Execução de canaleta de tijolo maciço 1/2 vez l=0,30 m inclusive grelha de ferro</v>
          </cell>
          <cell r="C2591" t="str">
            <v>ML</v>
          </cell>
          <cell r="D2591">
            <v>72.253500000000003</v>
          </cell>
        </row>
        <row r="2592">
          <cell r="A2592" t="str">
            <v>001.18.19540</v>
          </cell>
          <cell r="B2592" t="str">
            <v>Fornecimento e instalação de aspersor ou irrigador para jardim de metal - diamentro 3/4""""""""</v>
          </cell>
          <cell r="C2592" t="str">
            <v>UN</v>
          </cell>
          <cell r="D2592">
            <v>15</v>
          </cell>
        </row>
        <row r="2593">
          <cell r="A2593" t="str">
            <v>001.19</v>
          </cell>
          <cell r="B2593" t="str">
            <v>LIMPEZA</v>
          </cell>
          <cell r="D2593">
            <v>20.278600000000001</v>
          </cell>
        </row>
        <row r="2594">
          <cell r="A2594" t="str">
            <v>001.19.00020</v>
          </cell>
          <cell r="B2594" t="str">
            <v>Limpeza geral da obra</v>
          </cell>
          <cell r="C2594" t="str">
            <v>M2</v>
          </cell>
          <cell r="D2594">
            <v>1.9152</v>
          </cell>
        </row>
        <row r="2595">
          <cell r="A2595" t="str">
            <v>001.19.00040</v>
          </cell>
          <cell r="B2595" t="str">
            <v>Execução de limpeza geral da obra com retirada de entulhos</v>
          </cell>
          <cell r="C2595" t="str">
            <v>M2</v>
          </cell>
          <cell r="D2595">
            <v>1.9152</v>
          </cell>
        </row>
        <row r="2596">
          <cell r="A2596" t="str">
            <v>001.19.00060</v>
          </cell>
          <cell r="B2596" t="str">
            <v>Execução de Retirada de entulho em Caçamba inclusive Carga Manual distância até 30 mts</v>
          </cell>
          <cell r="C2596" t="str">
            <v>m3</v>
          </cell>
          <cell r="D2596">
            <v>16.4482</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onograma atual"/>
      <sheetName val="Físico_med"/>
      <sheetName val="Ofício"/>
      <sheetName val="RELATÓRIO"/>
      <sheetName val="RESUMO-DVOP_JBS"/>
      <sheetName val="RESUMO-DVOP_JBS (2)"/>
      <sheetName val="RESUMO-DVOP MOD SEET"/>
      <sheetName val="Mat Asf "/>
      <sheetName val="RESUMO-DVOP_AGRIMAT"/>
      <sheetName val="REAJU (2)"/>
      <sheetName val="Crono Físico-Financeiro"/>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Composições"/>
      <sheetName val="CUSTO MATERIAIS"/>
      <sheetName val="Plan1"/>
      <sheetName val="REFLEXO FINAN"/>
    </sheetNames>
    <sheetDataSet>
      <sheetData sheetId="0">
        <row r="7">
          <cell r="B7">
            <v>37501</v>
          </cell>
        </row>
        <row r="10">
          <cell r="C10">
            <v>8</v>
          </cell>
        </row>
        <row r="11">
          <cell r="C11">
            <v>8</v>
          </cell>
        </row>
        <row r="12">
          <cell r="C12">
            <v>25</v>
          </cell>
        </row>
        <row r="13">
          <cell r="C13">
            <v>25</v>
          </cell>
        </row>
        <row r="14">
          <cell r="C14">
            <v>0.32</v>
          </cell>
        </row>
        <row r="15">
          <cell r="C15">
            <v>3.4</v>
          </cell>
        </row>
        <row r="16">
          <cell r="C16">
            <v>2.23</v>
          </cell>
        </row>
        <row r="17">
          <cell r="C17">
            <v>2.23</v>
          </cell>
        </row>
        <row r="18">
          <cell r="C18">
            <v>2.5499999999999998</v>
          </cell>
        </row>
        <row r="19">
          <cell r="C19">
            <v>2.8</v>
          </cell>
        </row>
        <row r="20">
          <cell r="C20">
            <v>3.75</v>
          </cell>
        </row>
        <row r="21">
          <cell r="C21">
            <v>1.25</v>
          </cell>
        </row>
        <row r="22">
          <cell r="C22">
            <v>5.8</v>
          </cell>
        </row>
        <row r="23">
          <cell r="C23">
            <v>4.3</v>
          </cell>
        </row>
        <row r="24">
          <cell r="C24">
            <v>0.17</v>
          </cell>
        </row>
        <row r="32">
          <cell r="C32">
            <v>667.1</v>
          </cell>
        </row>
        <row r="39">
          <cell r="B39">
            <v>1107.92</v>
          </cell>
        </row>
      </sheetData>
      <sheetData sheetId="1" refreshError="1"/>
      <sheetData sheetId="2" refreshError="1"/>
      <sheetData sheetId="3" refreshError="1"/>
      <sheetData sheetId="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to 1"/>
      <sheetName val="CAPA"/>
      <sheetName val="Folha rosto"/>
      <sheetName val="Curva granu agregados"/>
      <sheetName val="PLANILHA"/>
      <sheetName val="QUADROS 1 2 3 4 6 7 8"/>
      <sheetName val="QUADRO 5"/>
      <sheetName val="Viscosidade"/>
      <sheetName val="ABRASÃO"/>
      <sheetName val="RESUMO"/>
      <sheetName val="Cálculo"/>
      <sheetName val="DENSIDADE"/>
      <sheetName val="ESTABILIDADE"/>
      <sheetName val="VAZIOS"/>
      <sheetName val="RBV"/>
      <sheetName val="FLUÊNCIA"/>
      <sheetName val="VAM"/>
      <sheetName val="DRANPX14"/>
      <sheetName val="Serviços"/>
    </sheetNames>
    <sheetDataSet>
      <sheetData sheetId="0"/>
      <sheetData sheetId="1"/>
      <sheetData sheetId="2"/>
      <sheetData sheetId="3"/>
      <sheetData sheetId="4"/>
      <sheetData sheetId="5">
        <row r="56">
          <cell r="J56">
            <v>5.5500000000000001E-2</v>
          </cell>
        </row>
      </sheetData>
      <sheetData sheetId="6"/>
      <sheetData sheetId="7"/>
      <sheetData sheetId="8"/>
      <sheetData sheetId="9"/>
      <sheetData sheetId="10">
        <row r="6">
          <cell r="D6">
            <v>6.029999999999978</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ATUALIZADA"/>
      <sheetName val="MEMÓRIA"/>
      <sheetName val="Módulo1"/>
      <sheetName val="Módulo2"/>
      <sheetName val="Módulo3"/>
      <sheetName val="QUADROS 1 2 3 4 6 7 8"/>
      <sheetName val="Cálculo"/>
      <sheetName val="dez00"/>
      <sheetName val="QuQuant"/>
      <sheetName val="tabela"/>
      <sheetName val="planilha compl"/>
      <sheetName val="TCC4"/>
      <sheetName val="Especif"/>
      <sheetName val="Medição Consolidada"/>
      <sheetName val="Quadro de qntd"/>
      <sheetName val="Cronograma FIS FINANC"/>
      <sheetName val="PLANILHA CONTRATUAL"/>
      <sheetName val="CURVA ABC"/>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DI_OK"/>
      <sheetName val="BDI DIFERENCIADO_OK"/>
      <sheetName val="CFF"/>
      <sheetName val="RESUMO"/>
      <sheetName val="ORÇAMENTO"/>
      <sheetName val="Composição Direta"/>
      <sheetName val="BLD"/>
      <sheetName val="MEMORIA GERAL"/>
      <sheetName val="TRANSP"/>
      <sheetName val="MEMORIA CALCULO SERV COMPL"/>
      <sheetName val="COMPOSIÇÕES"/>
    </sheetNames>
    <sheetDataSet>
      <sheetData sheetId="0"/>
      <sheetData sheetId="1"/>
      <sheetData sheetId="2"/>
      <sheetData sheetId="3"/>
      <sheetData sheetId="4">
        <row r="21">
          <cell r="D21" t="str">
            <v>CARGA, MANOBRAS E DESCARGA DE MISTURA BETUMINOSA A QUENTE, COM CAMINHAO BASCULANTE 6 M3</v>
          </cell>
        </row>
        <row r="27">
          <cell r="D27" t="str">
            <v>REPERFILAMENTO DE PAVIMENTO COM APLICAÇÃO DE CONCRETO BETUMINOSO USINADO A QUENTE (CBUQ), CAMADA DE ROLAMENTO, COM ESPESSURA DE 3,0 CM - EXCLUSIVE TRANSPORTE.</v>
          </cell>
        </row>
        <row r="42">
          <cell r="D42" t="str">
            <v>FRESAGEM DESCONTÍNUA DE REVESTIMENTO BETUMINOSO</v>
          </cell>
        </row>
        <row r="61">
          <cell r="D61" t="str">
            <v>ESCAVACAO MECANICA DE MATERIAL 1A. CATEGORIA, PROVENIENTE DE CORTE DE SUBLEITO (C/TRATOR ESTEIRAS 160HP)</v>
          </cell>
        </row>
        <row r="62">
          <cell r="D62" t="str">
            <v>CARGA, MANOBRAS E DESCARGA DE AREIA, BRITA, PEDRA DE MAO E SOLOS COM CAMINHAO BASCULANTE 6 M3 (DESCARGA LIVRE)</v>
          </cell>
        </row>
      </sheetData>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s>
    <sheetDataSet>
      <sheetData sheetId="0" refreshError="1">
        <row r="3">
          <cell r="B3">
            <v>0.23899999999999999</v>
          </cell>
        </row>
        <row r="5">
          <cell r="D5">
            <v>1.99</v>
          </cell>
        </row>
        <row r="6">
          <cell r="D6">
            <v>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s>
    <sheetDataSet>
      <sheetData sheetId="0" refreshError="1">
        <row r="3">
          <cell r="B3">
            <v>0.23899999999999999</v>
          </cell>
        </row>
        <row r="5">
          <cell r="D5">
            <v>1.99</v>
          </cell>
        </row>
        <row r="6">
          <cell r="D6">
            <v>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RVS12"/>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refreshError="1">
        <row r="36">
          <cell r="C36" t="str">
            <v>Engº. ??????????????</v>
          </cell>
        </row>
        <row r="37">
          <cell r="C37" t="str">
            <v xml:space="preserve"> Membro Port. GP Nº. ??????????????</v>
          </cell>
          <cell r="H37" t="str">
            <v>Fiscal Port. GP Nº. ????????????</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RVS12"/>
      <sheetName val="Quadro6-Composição"/>
      <sheetName val="Materiais"/>
      <sheetName val="Mão de obra"/>
      <sheetName val="Equipamentos"/>
      <sheetName val="CURVA ABC DE SERVIÇO"/>
      <sheetName val="RESUMO SISTEMA"/>
      <sheetName val="RESUMO"/>
      <sheetName val="ORÇAMENTO"/>
      <sheetName val="CFF"/>
      <sheetName val="BLD"/>
      <sheetName val="COMPOSIÇÕES DIRETA"/>
      <sheetName val="BDI_OK"/>
      <sheetName val="MEMORIA CALCULO SERV COMPL"/>
      <sheetName val="TRANSP"/>
      <sheetName val="BDI DIFERENCIADO_OK"/>
    </sheetNames>
    <sheetDataSet>
      <sheetData sheetId="0"/>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E61CF-8072-4568-9F76-6ECF91E31E71}">
  <dimension ref="A1:C61"/>
  <sheetViews>
    <sheetView tabSelected="1" zoomScaleNormal="100" workbookViewId="0">
      <selection activeCell="F47" sqref="F47"/>
    </sheetView>
  </sheetViews>
  <sheetFormatPr defaultRowHeight="12.75" x14ac:dyDescent="0.2"/>
  <cols>
    <col min="1" max="1" width="16.7109375" style="173" customWidth="1"/>
    <col min="2" max="2" width="48.140625" style="173" customWidth="1"/>
    <col min="3" max="3" width="41.140625" style="173" bestFit="1" customWidth="1"/>
    <col min="4" max="256" width="9.140625" style="173"/>
    <col min="257" max="257" width="16.7109375" style="173" customWidth="1"/>
    <col min="258" max="258" width="48.140625" style="173" customWidth="1"/>
    <col min="259" max="259" width="34.28515625" style="173" customWidth="1"/>
    <col min="260" max="512" width="9.140625" style="173"/>
    <col min="513" max="513" width="16.7109375" style="173" customWidth="1"/>
    <col min="514" max="514" width="48.140625" style="173" customWidth="1"/>
    <col min="515" max="515" width="34.28515625" style="173" customWidth="1"/>
    <col min="516" max="768" width="9.140625" style="173"/>
    <col min="769" max="769" width="16.7109375" style="173" customWidth="1"/>
    <col min="770" max="770" width="48.140625" style="173" customWidth="1"/>
    <col min="771" max="771" width="34.28515625" style="173" customWidth="1"/>
    <col min="772" max="1024" width="9.140625" style="173"/>
    <col min="1025" max="1025" width="16.7109375" style="173" customWidth="1"/>
    <col min="1026" max="1026" width="48.140625" style="173" customWidth="1"/>
    <col min="1027" max="1027" width="34.28515625" style="173" customWidth="1"/>
    <col min="1028" max="1280" width="9.140625" style="173"/>
    <col min="1281" max="1281" width="16.7109375" style="173" customWidth="1"/>
    <col min="1282" max="1282" width="48.140625" style="173" customWidth="1"/>
    <col min="1283" max="1283" width="34.28515625" style="173" customWidth="1"/>
    <col min="1284" max="1536" width="9.140625" style="173"/>
    <col min="1537" max="1537" width="16.7109375" style="173" customWidth="1"/>
    <col min="1538" max="1538" width="48.140625" style="173" customWidth="1"/>
    <col min="1539" max="1539" width="34.28515625" style="173" customWidth="1"/>
    <col min="1540" max="1792" width="9.140625" style="173"/>
    <col min="1793" max="1793" width="16.7109375" style="173" customWidth="1"/>
    <col min="1794" max="1794" width="48.140625" style="173" customWidth="1"/>
    <col min="1795" max="1795" width="34.28515625" style="173" customWidth="1"/>
    <col min="1796" max="2048" width="9.140625" style="173"/>
    <col min="2049" max="2049" width="16.7109375" style="173" customWidth="1"/>
    <col min="2050" max="2050" width="48.140625" style="173" customWidth="1"/>
    <col min="2051" max="2051" width="34.28515625" style="173" customWidth="1"/>
    <col min="2052" max="2304" width="9.140625" style="173"/>
    <col min="2305" max="2305" width="16.7109375" style="173" customWidth="1"/>
    <col min="2306" max="2306" width="48.140625" style="173" customWidth="1"/>
    <col min="2307" max="2307" width="34.28515625" style="173" customWidth="1"/>
    <col min="2308" max="2560" width="9.140625" style="173"/>
    <col min="2561" max="2561" width="16.7109375" style="173" customWidth="1"/>
    <col min="2562" max="2562" width="48.140625" style="173" customWidth="1"/>
    <col min="2563" max="2563" width="34.28515625" style="173" customWidth="1"/>
    <col min="2564" max="2816" width="9.140625" style="173"/>
    <col min="2817" max="2817" width="16.7109375" style="173" customWidth="1"/>
    <col min="2818" max="2818" width="48.140625" style="173" customWidth="1"/>
    <col min="2819" max="2819" width="34.28515625" style="173" customWidth="1"/>
    <col min="2820" max="3072" width="9.140625" style="173"/>
    <col min="3073" max="3073" width="16.7109375" style="173" customWidth="1"/>
    <col min="3074" max="3074" width="48.140625" style="173" customWidth="1"/>
    <col min="3075" max="3075" width="34.28515625" style="173" customWidth="1"/>
    <col min="3076" max="3328" width="9.140625" style="173"/>
    <col min="3329" max="3329" width="16.7109375" style="173" customWidth="1"/>
    <col min="3330" max="3330" width="48.140625" style="173" customWidth="1"/>
    <col min="3331" max="3331" width="34.28515625" style="173" customWidth="1"/>
    <col min="3332" max="3584" width="9.140625" style="173"/>
    <col min="3585" max="3585" width="16.7109375" style="173" customWidth="1"/>
    <col min="3586" max="3586" width="48.140625" style="173" customWidth="1"/>
    <col min="3587" max="3587" width="34.28515625" style="173" customWidth="1"/>
    <col min="3588" max="3840" width="9.140625" style="173"/>
    <col min="3841" max="3841" width="16.7109375" style="173" customWidth="1"/>
    <col min="3842" max="3842" width="48.140625" style="173" customWidth="1"/>
    <col min="3843" max="3843" width="34.28515625" style="173" customWidth="1"/>
    <col min="3844" max="4096" width="9.140625" style="173"/>
    <col min="4097" max="4097" width="16.7109375" style="173" customWidth="1"/>
    <col min="4098" max="4098" width="48.140625" style="173" customWidth="1"/>
    <col min="4099" max="4099" width="34.28515625" style="173" customWidth="1"/>
    <col min="4100" max="4352" width="9.140625" style="173"/>
    <col min="4353" max="4353" width="16.7109375" style="173" customWidth="1"/>
    <col min="4354" max="4354" width="48.140625" style="173" customWidth="1"/>
    <col min="4355" max="4355" width="34.28515625" style="173" customWidth="1"/>
    <col min="4356" max="4608" width="9.140625" style="173"/>
    <col min="4609" max="4609" width="16.7109375" style="173" customWidth="1"/>
    <col min="4610" max="4610" width="48.140625" style="173" customWidth="1"/>
    <col min="4611" max="4611" width="34.28515625" style="173" customWidth="1"/>
    <col min="4612" max="4864" width="9.140625" style="173"/>
    <col min="4865" max="4865" width="16.7109375" style="173" customWidth="1"/>
    <col min="4866" max="4866" width="48.140625" style="173" customWidth="1"/>
    <col min="4867" max="4867" width="34.28515625" style="173" customWidth="1"/>
    <col min="4868" max="5120" width="9.140625" style="173"/>
    <col min="5121" max="5121" width="16.7109375" style="173" customWidth="1"/>
    <col min="5122" max="5122" width="48.140625" style="173" customWidth="1"/>
    <col min="5123" max="5123" width="34.28515625" style="173" customWidth="1"/>
    <col min="5124" max="5376" width="9.140625" style="173"/>
    <col min="5377" max="5377" width="16.7109375" style="173" customWidth="1"/>
    <col min="5378" max="5378" width="48.140625" style="173" customWidth="1"/>
    <col min="5379" max="5379" width="34.28515625" style="173" customWidth="1"/>
    <col min="5380" max="5632" width="9.140625" style="173"/>
    <col min="5633" max="5633" width="16.7109375" style="173" customWidth="1"/>
    <col min="5634" max="5634" width="48.140625" style="173" customWidth="1"/>
    <col min="5635" max="5635" width="34.28515625" style="173" customWidth="1"/>
    <col min="5636" max="5888" width="9.140625" style="173"/>
    <col min="5889" max="5889" width="16.7109375" style="173" customWidth="1"/>
    <col min="5890" max="5890" width="48.140625" style="173" customWidth="1"/>
    <col min="5891" max="5891" width="34.28515625" style="173" customWidth="1"/>
    <col min="5892" max="6144" width="9.140625" style="173"/>
    <col min="6145" max="6145" width="16.7109375" style="173" customWidth="1"/>
    <col min="6146" max="6146" width="48.140625" style="173" customWidth="1"/>
    <col min="6147" max="6147" width="34.28515625" style="173" customWidth="1"/>
    <col min="6148" max="6400" width="9.140625" style="173"/>
    <col min="6401" max="6401" width="16.7109375" style="173" customWidth="1"/>
    <col min="6402" max="6402" width="48.140625" style="173" customWidth="1"/>
    <col min="6403" max="6403" width="34.28515625" style="173" customWidth="1"/>
    <col min="6404" max="6656" width="9.140625" style="173"/>
    <col min="6657" max="6657" width="16.7109375" style="173" customWidth="1"/>
    <col min="6658" max="6658" width="48.140625" style="173" customWidth="1"/>
    <col min="6659" max="6659" width="34.28515625" style="173" customWidth="1"/>
    <col min="6660" max="6912" width="9.140625" style="173"/>
    <col min="6913" max="6913" width="16.7109375" style="173" customWidth="1"/>
    <col min="6914" max="6914" width="48.140625" style="173" customWidth="1"/>
    <col min="6915" max="6915" width="34.28515625" style="173" customWidth="1"/>
    <col min="6916" max="7168" width="9.140625" style="173"/>
    <col min="7169" max="7169" width="16.7109375" style="173" customWidth="1"/>
    <col min="7170" max="7170" width="48.140625" style="173" customWidth="1"/>
    <col min="7171" max="7171" width="34.28515625" style="173" customWidth="1"/>
    <col min="7172" max="7424" width="9.140625" style="173"/>
    <col min="7425" max="7425" width="16.7109375" style="173" customWidth="1"/>
    <col min="7426" max="7426" width="48.140625" style="173" customWidth="1"/>
    <col min="7427" max="7427" width="34.28515625" style="173" customWidth="1"/>
    <col min="7428" max="7680" width="9.140625" style="173"/>
    <col min="7681" max="7681" width="16.7109375" style="173" customWidth="1"/>
    <col min="7682" max="7682" width="48.140625" style="173" customWidth="1"/>
    <col min="7683" max="7683" width="34.28515625" style="173" customWidth="1"/>
    <col min="7684" max="7936" width="9.140625" style="173"/>
    <col min="7937" max="7937" width="16.7109375" style="173" customWidth="1"/>
    <col min="7938" max="7938" width="48.140625" style="173" customWidth="1"/>
    <col min="7939" max="7939" width="34.28515625" style="173" customWidth="1"/>
    <col min="7940" max="8192" width="9.140625" style="173"/>
    <col min="8193" max="8193" width="16.7109375" style="173" customWidth="1"/>
    <col min="8194" max="8194" width="48.140625" style="173" customWidth="1"/>
    <col min="8195" max="8195" width="34.28515625" style="173" customWidth="1"/>
    <col min="8196" max="8448" width="9.140625" style="173"/>
    <col min="8449" max="8449" width="16.7109375" style="173" customWidth="1"/>
    <col min="8450" max="8450" width="48.140625" style="173" customWidth="1"/>
    <col min="8451" max="8451" width="34.28515625" style="173" customWidth="1"/>
    <col min="8452" max="8704" width="9.140625" style="173"/>
    <col min="8705" max="8705" width="16.7109375" style="173" customWidth="1"/>
    <col min="8706" max="8706" width="48.140625" style="173" customWidth="1"/>
    <col min="8707" max="8707" width="34.28515625" style="173" customWidth="1"/>
    <col min="8708" max="8960" width="9.140625" style="173"/>
    <col min="8961" max="8961" width="16.7109375" style="173" customWidth="1"/>
    <col min="8962" max="8962" width="48.140625" style="173" customWidth="1"/>
    <col min="8963" max="8963" width="34.28515625" style="173" customWidth="1"/>
    <col min="8964" max="9216" width="9.140625" style="173"/>
    <col min="9217" max="9217" width="16.7109375" style="173" customWidth="1"/>
    <col min="9218" max="9218" width="48.140625" style="173" customWidth="1"/>
    <col min="9219" max="9219" width="34.28515625" style="173" customWidth="1"/>
    <col min="9220" max="9472" width="9.140625" style="173"/>
    <col min="9473" max="9473" width="16.7109375" style="173" customWidth="1"/>
    <col min="9474" max="9474" width="48.140625" style="173" customWidth="1"/>
    <col min="9475" max="9475" width="34.28515625" style="173" customWidth="1"/>
    <col min="9476" max="9728" width="9.140625" style="173"/>
    <col min="9729" max="9729" width="16.7109375" style="173" customWidth="1"/>
    <col min="9730" max="9730" width="48.140625" style="173" customWidth="1"/>
    <col min="9731" max="9731" width="34.28515625" style="173" customWidth="1"/>
    <col min="9732" max="9984" width="9.140625" style="173"/>
    <col min="9985" max="9985" width="16.7109375" style="173" customWidth="1"/>
    <col min="9986" max="9986" width="48.140625" style="173" customWidth="1"/>
    <col min="9987" max="9987" width="34.28515625" style="173" customWidth="1"/>
    <col min="9988" max="10240" width="9.140625" style="173"/>
    <col min="10241" max="10241" width="16.7109375" style="173" customWidth="1"/>
    <col min="10242" max="10242" width="48.140625" style="173" customWidth="1"/>
    <col min="10243" max="10243" width="34.28515625" style="173" customWidth="1"/>
    <col min="10244" max="10496" width="9.140625" style="173"/>
    <col min="10497" max="10497" width="16.7109375" style="173" customWidth="1"/>
    <col min="10498" max="10498" width="48.140625" style="173" customWidth="1"/>
    <col min="10499" max="10499" width="34.28515625" style="173" customWidth="1"/>
    <col min="10500" max="10752" width="9.140625" style="173"/>
    <col min="10753" max="10753" width="16.7109375" style="173" customWidth="1"/>
    <col min="10754" max="10754" width="48.140625" style="173" customWidth="1"/>
    <col min="10755" max="10755" width="34.28515625" style="173" customWidth="1"/>
    <col min="10756" max="11008" width="9.140625" style="173"/>
    <col min="11009" max="11009" width="16.7109375" style="173" customWidth="1"/>
    <col min="11010" max="11010" width="48.140625" style="173" customWidth="1"/>
    <col min="11011" max="11011" width="34.28515625" style="173" customWidth="1"/>
    <col min="11012" max="11264" width="9.140625" style="173"/>
    <col min="11265" max="11265" width="16.7109375" style="173" customWidth="1"/>
    <col min="11266" max="11266" width="48.140625" style="173" customWidth="1"/>
    <col min="11267" max="11267" width="34.28515625" style="173" customWidth="1"/>
    <col min="11268" max="11520" width="9.140625" style="173"/>
    <col min="11521" max="11521" width="16.7109375" style="173" customWidth="1"/>
    <col min="11522" max="11522" width="48.140625" style="173" customWidth="1"/>
    <col min="11523" max="11523" width="34.28515625" style="173" customWidth="1"/>
    <col min="11524" max="11776" width="9.140625" style="173"/>
    <col min="11777" max="11777" width="16.7109375" style="173" customWidth="1"/>
    <col min="11778" max="11778" width="48.140625" style="173" customWidth="1"/>
    <col min="11779" max="11779" width="34.28515625" style="173" customWidth="1"/>
    <col min="11780" max="12032" width="9.140625" style="173"/>
    <col min="12033" max="12033" width="16.7109375" style="173" customWidth="1"/>
    <col min="12034" max="12034" width="48.140625" style="173" customWidth="1"/>
    <col min="12035" max="12035" width="34.28515625" style="173" customWidth="1"/>
    <col min="12036" max="12288" width="9.140625" style="173"/>
    <col min="12289" max="12289" width="16.7109375" style="173" customWidth="1"/>
    <col min="12290" max="12290" width="48.140625" style="173" customWidth="1"/>
    <col min="12291" max="12291" width="34.28515625" style="173" customWidth="1"/>
    <col min="12292" max="12544" width="9.140625" style="173"/>
    <col min="12545" max="12545" width="16.7109375" style="173" customWidth="1"/>
    <col min="12546" max="12546" width="48.140625" style="173" customWidth="1"/>
    <col min="12547" max="12547" width="34.28515625" style="173" customWidth="1"/>
    <col min="12548" max="12800" width="9.140625" style="173"/>
    <col min="12801" max="12801" width="16.7109375" style="173" customWidth="1"/>
    <col min="12802" max="12802" width="48.140625" style="173" customWidth="1"/>
    <col min="12803" max="12803" width="34.28515625" style="173" customWidth="1"/>
    <col min="12804" max="13056" width="9.140625" style="173"/>
    <col min="13057" max="13057" width="16.7109375" style="173" customWidth="1"/>
    <col min="13058" max="13058" width="48.140625" style="173" customWidth="1"/>
    <col min="13059" max="13059" width="34.28515625" style="173" customWidth="1"/>
    <col min="13060" max="13312" width="9.140625" style="173"/>
    <col min="13313" max="13313" width="16.7109375" style="173" customWidth="1"/>
    <col min="13314" max="13314" width="48.140625" style="173" customWidth="1"/>
    <col min="13315" max="13315" width="34.28515625" style="173" customWidth="1"/>
    <col min="13316" max="13568" width="9.140625" style="173"/>
    <col min="13569" max="13569" width="16.7109375" style="173" customWidth="1"/>
    <col min="13570" max="13570" width="48.140625" style="173" customWidth="1"/>
    <col min="13571" max="13571" width="34.28515625" style="173" customWidth="1"/>
    <col min="13572" max="13824" width="9.140625" style="173"/>
    <col min="13825" max="13825" width="16.7109375" style="173" customWidth="1"/>
    <col min="13826" max="13826" width="48.140625" style="173" customWidth="1"/>
    <col min="13827" max="13827" width="34.28515625" style="173" customWidth="1"/>
    <col min="13828" max="14080" width="9.140625" style="173"/>
    <col min="14081" max="14081" width="16.7109375" style="173" customWidth="1"/>
    <col min="14082" max="14082" width="48.140625" style="173" customWidth="1"/>
    <col min="14083" max="14083" width="34.28515625" style="173" customWidth="1"/>
    <col min="14084" max="14336" width="9.140625" style="173"/>
    <col min="14337" max="14337" width="16.7109375" style="173" customWidth="1"/>
    <col min="14338" max="14338" width="48.140625" style="173" customWidth="1"/>
    <col min="14339" max="14339" width="34.28515625" style="173" customWidth="1"/>
    <col min="14340" max="14592" width="9.140625" style="173"/>
    <col min="14593" max="14593" width="16.7109375" style="173" customWidth="1"/>
    <col min="14594" max="14594" width="48.140625" style="173" customWidth="1"/>
    <col min="14595" max="14595" width="34.28515625" style="173" customWidth="1"/>
    <col min="14596" max="14848" width="9.140625" style="173"/>
    <col min="14849" max="14849" width="16.7109375" style="173" customWidth="1"/>
    <col min="14850" max="14850" width="48.140625" style="173" customWidth="1"/>
    <col min="14851" max="14851" width="34.28515625" style="173" customWidth="1"/>
    <col min="14852" max="15104" width="9.140625" style="173"/>
    <col min="15105" max="15105" width="16.7109375" style="173" customWidth="1"/>
    <col min="15106" max="15106" width="48.140625" style="173" customWidth="1"/>
    <col min="15107" max="15107" width="34.28515625" style="173" customWidth="1"/>
    <col min="15108" max="15360" width="9.140625" style="173"/>
    <col min="15361" max="15361" width="16.7109375" style="173" customWidth="1"/>
    <col min="15362" max="15362" width="48.140625" style="173" customWidth="1"/>
    <col min="15363" max="15363" width="34.28515625" style="173" customWidth="1"/>
    <col min="15364" max="15616" width="9.140625" style="173"/>
    <col min="15617" max="15617" width="16.7109375" style="173" customWidth="1"/>
    <col min="15618" max="15618" width="48.140625" style="173" customWidth="1"/>
    <col min="15619" max="15619" width="34.28515625" style="173" customWidth="1"/>
    <col min="15620" max="15872" width="9.140625" style="173"/>
    <col min="15873" max="15873" width="16.7109375" style="173" customWidth="1"/>
    <col min="15874" max="15874" width="48.140625" style="173" customWidth="1"/>
    <col min="15875" max="15875" width="34.28515625" style="173" customWidth="1"/>
    <col min="15876" max="16128" width="9.140625" style="173"/>
    <col min="16129" max="16129" width="16.7109375" style="173" customWidth="1"/>
    <col min="16130" max="16130" width="48.140625" style="173" customWidth="1"/>
    <col min="16131" max="16131" width="34.28515625" style="173" customWidth="1"/>
    <col min="16132" max="16384" width="9.140625" style="173"/>
  </cols>
  <sheetData>
    <row r="1" spans="1:3" ht="13.5" thickBot="1" x14ac:dyDescent="0.25"/>
    <row r="2" spans="1:3" ht="20.25" customHeight="1" x14ac:dyDescent="0.2">
      <c r="A2" s="471" t="s">
        <v>475</v>
      </c>
      <c r="B2" s="472"/>
      <c r="C2" s="473"/>
    </row>
    <row r="3" spans="1:3" ht="20.25" customHeight="1" x14ac:dyDescent="0.2">
      <c r="A3" s="487" t="str">
        <f>ORÇAMENTO!D18</f>
        <v>MANUTENÇÃO CORRETIVA, PREVENTIVA E CONSERVAÇÃO DA MALHA VIÁRIA</v>
      </c>
      <c r="B3" s="488"/>
      <c r="C3" s="489"/>
    </row>
    <row r="4" spans="1:3" ht="20.25" customHeight="1" x14ac:dyDescent="0.2">
      <c r="A4" s="487"/>
      <c r="B4" s="488"/>
      <c r="C4" s="489"/>
    </row>
    <row r="5" spans="1:3" ht="20.25" customHeight="1" x14ac:dyDescent="0.2">
      <c r="A5" s="485"/>
      <c r="B5" s="486"/>
      <c r="C5" s="333"/>
    </row>
    <row r="6" spans="1:3" ht="20.25" customHeight="1" x14ac:dyDescent="0.2">
      <c r="A6" s="498" t="s">
        <v>434</v>
      </c>
      <c r="B6" s="490" t="s">
        <v>519</v>
      </c>
      <c r="C6" s="491"/>
    </row>
    <row r="7" spans="1:3" ht="20.25" customHeight="1" x14ac:dyDescent="0.2">
      <c r="A7" s="499"/>
      <c r="B7" s="490" t="s">
        <v>520</v>
      </c>
      <c r="C7" s="491"/>
    </row>
    <row r="8" spans="1:3" ht="20.25" customHeight="1" x14ac:dyDescent="0.2">
      <c r="A8" s="499"/>
      <c r="B8" s="490" t="s">
        <v>521</v>
      </c>
      <c r="C8" s="491"/>
    </row>
    <row r="9" spans="1:3" ht="20.25" customHeight="1" x14ac:dyDescent="0.2">
      <c r="A9" s="499"/>
      <c r="B9" s="490" t="s">
        <v>522</v>
      </c>
      <c r="C9" s="491"/>
    </row>
    <row r="10" spans="1:3" ht="20.25" customHeight="1" x14ac:dyDescent="0.2">
      <c r="A10" s="499"/>
      <c r="B10" s="490" t="s">
        <v>523</v>
      </c>
      <c r="C10" s="491"/>
    </row>
    <row r="11" spans="1:3" ht="20.25" customHeight="1" x14ac:dyDescent="0.2">
      <c r="A11" s="499"/>
      <c r="B11" s="490" t="s">
        <v>524</v>
      </c>
      <c r="C11" s="491"/>
    </row>
    <row r="12" spans="1:3" ht="20.25" customHeight="1" x14ac:dyDescent="0.2">
      <c r="A12" s="492" t="s">
        <v>476</v>
      </c>
      <c r="B12" s="493"/>
      <c r="C12" s="494"/>
    </row>
    <row r="13" spans="1:3" ht="20.25" customHeight="1" x14ac:dyDescent="0.2">
      <c r="A13" s="487"/>
      <c r="B13" s="488"/>
      <c r="C13" s="489"/>
    </row>
    <row r="14" spans="1:3" ht="12.75" customHeight="1" x14ac:dyDescent="0.2">
      <c r="A14" s="487"/>
      <c r="B14" s="488"/>
      <c r="C14" s="489"/>
    </row>
    <row r="15" spans="1:3" ht="12.75" customHeight="1" x14ac:dyDescent="0.2">
      <c r="A15" s="495"/>
      <c r="B15" s="496"/>
      <c r="C15" s="497"/>
    </row>
    <row r="16" spans="1:3" x14ac:dyDescent="0.2">
      <c r="A16" s="474" t="s">
        <v>477</v>
      </c>
      <c r="B16" s="475" t="s">
        <v>478</v>
      </c>
      <c r="C16" s="321" t="s">
        <v>544</v>
      </c>
    </row>
    <row r="17" spans="1:3" ht="14.25" customHeight="1" x14ac:dyDescent="0.2">
      <c r="A17" s="474"/>
      <c r="B17" s="475"/>
      <c r="C17" s="322" t="s">
        <v>545</v>
      </c>
    </row>
    <row r="18" spans="1:3" x14ac:dyDescent="0.2">
      <c r="A18" s="474"/>
      <c r="B18" s="475"/>
      <c r="C18" s="322" t="s">
        <v>479</v>
      </c>
    </row>
    <row r="19" spans="1:3" ht="15.75" x14ac:dyDescent="0.2">
      <c r="A19" s="323" t="s">
        <v>164</v>
      </c>
      <c r="B19" s="324" t="s">
        <v>320</v>
      </c>
      <c r="C19" s="325" t="s">
        <v>480</v>
      </c>
    </row>
    <row r="20" spans="1:3" ht="12.75" customHeight="1" x14ac:dyDescent="0.2">
      <c r="A20" s="476" t="s">
        <v>328</v>
      </c>
      <c r="B20" s="479" t="str">
        <f>ORÇAMENTO!D19</f>
        <v>RECAPEAMENTO (E=5CM)</v>
      </c>
      <c r="C20" s="482">
        <f>ORÇAMENTO!K19</f>
        <v>20894311</v>
      </c>
    </row>
    <row r="21" spans="1:3" ht="14.25" customHeight="1" x14ac:dyDescent="0.2">
      <c r="A21" s="477"/>
      <c r="B21" s="480"/>
      <c r="C21" s="483"/>
    </row>
    <row r="22" spans="1:3" x14ac:dyDescent="0.2">
      <c r="A22" s="478"/>
      <c r="B22" s="481"/>
      <c r="C22" s="484"/>
    </row>
    <row r="23" spans="1:3" x14ac:dyDescent="0.2">
      <c r="A23" s="476" t="s">
        <v>337</v>
      </c>
      <c r="B23" s="519" t="str">
        <f>ORÇAMENTO!D26</f>
        <v>REPERFILAMENTO (E=3CM)</v>
      </c>
      <c r="C23" s="516">
        <f>ORÇAMENTO!K26</f>
        <v>3185117.31</v>
      </c>
    </row>
    <row r="24" spans="1:3" x14ac:dyDescent="0.2">
      <c r="A24" s="477"/>
      <c r="B24" s="480"/>
      <c r="C24" s="517"/>
    </row>
    <row r="25" spans="1:3" x14ac:dyDescent="0.2">
      <c r="A25" s="478"/>
      <c r="B25" s="480"/>
      <c r="C25" s="518"/>
    </row>
    <row r="26" spans="1:3" x14ac:dyDescent="0.2">
      <c r="A26" s="476" t="s">
        <v>341</v>
      </c>
      <c r="B26" s="519" t="str">
        <f>ORÇAMENTO!D33</f>
        <v>TAPA BURACO -  C/ MBUQ</v>
      </c>
      <c r="C26" s="516">
        <f>ORÇAMENTO!K33</f>
        <v>2134327.0799999996</v>
      </c>
    </row>
    <row r="27" spans="1:3" x14ac:dyDescent="0.2">
      <c r="A27" s="477"/>
      <c r="B27" s="480"/>
      <c r="C27" s="517"/>
    </row>
    <row r="28" spans="1:3" x14ac:dyDescent="0.2">
      <c r="A28" s="478"/>
      <c r="B28" s="481"/>
      <c r="C28" s="518"/>
    </row>
    <row r="29" spans="1:3" ht="12.75" customHeight="1" x14ac:dyDescent="0.2">
      <c r="A29" s="476" t="s">
        <v>503</v>
      </c>
      <c r="B29" s="479" t="str">
        <f>ORÇAMENTO!D41</f>
        <v xml:space="preserve">FRESAGEM E DEMOLIÇÃO DE CBUQ </v>
      </c>
      <c r="C29" s="352"/>
    </row>
    <row r="30" spans="1:3" ht="14.25" x14ac:dyDescent="0.2">
      <c r="A30" s="477"/>
      <c r="B30" s="480"/>
      <c r="C30" s="326">
        <f>ORÇAMENTO!K41</f>
        <v>472514.4</v>
      </c>
    </row>
    <row r="31" spans="1:3" ht="14.25" x14ac:dyDescent="0.2">
      <c r="A31" s="478"/>
      <c r="B31" s="481"/>
      <c r="C31" s="353"/>
    </row>
    <row r="32" spans="1:3" x14ac:dyDescent="0.2">
      <c r="A32" s="476" t="s">
        <v>504</v>
      </c>
      <c r="B32" s="479" t="str">
        <f>ORÇAMENTO!D47</f>
        <v>RECUPERAÇÃO DE BASE COM RACHÃO</v>
      </c>
      <c r="C32" s="516">
        <f>ORÇAMENTO!K47</f>
        <v>1799488.3399999999</v>
      </c>
    </row>
    <row r="33" spans="1:3" x14ac:dyDescent="0.2">
      <c r="A33" s="477"/>
      <c r="B33" s="480"/>
      <c r="C33" s="517"/>
    </row>
    <row r="34" spans="1:3" x14ac:dyDescent="0.2">
      <c r="A34" s="478"/>
      <c r="B34" s="481"/>
      <c r="C34" s="518"/>
    </row>
    <row r="35" spans="1:3" ht="12.75" customHeight="1" x14ac:dyDescent="0.2">
      <c r="A35" s="476" t="s">
        <v>505</v>
      </c>
      <c r="B35" s="479" t="str">
        <f>ORÇAMENTO!D56</f>
        <v>RECUPERAÇÃO DE BASE COM CASCALHO</v>
      </c>
      <c r="C35" s="354"/>
    </row>
    <row r="36" spans="1:3" ht="14.25" x14ac:dyDescent="0.2">
      <c r="A36" s="477"/>
      <c r="B36" s="514"/>
      <c r="C36" s="326">
        <f>ORÇAMENTO!K56</f>
        <v>840467.90999999992</v>
      </c>
    </row>
    <row r="37" spans="1:3" ht="12.75" customHeight="1" x14ac:dyDescent="0.2">
      <c r="A37" s="478"/>
      <c r="B37" s="515"/>
      <c r="C37" s="353"/>
    </row>
    <row r="38" spans="1:3" ht="12.75" customHeight="1" x14ac:dyDescent="0.2">
      <c r="A38" s="476" t="s">
        <v>506</v>
      </c>
      <c r="B38" s="479" t="str">
        <f>ORÇAMENTO!D65</f>
        <v>SERVIÇOS COMPLEMENTARES</v>
      </c>
      <c r="C38" s="355"/>
    </row>
    <row r="39" spans="1:3" ht="14.25" x14ac:dyDescent="0.2">
      <c r="A39" s="477"/>
      <c r="B39" s="514"/>
      <c r="C39" s="326">
        <f>ORÇAMENTO!K65</f>
        <v>3120607.1799999997</v>
      </c>
    </row>
    <row r="40" spans="1:3" ht="12.75" customHeight="1" x14ac:dyDescent="0.2">
      <c r="A40" s="478"/>
      <c r="B40" s="515"/>
      <c r="C40" s="353"/>
    </row>
    <row r="41" spans="1:3" ht="12.75" customHeight="1" x14ac:dyDescent="0.2">
      <c r="A41" s="476" t="s">
        <v>507</v>
      </c>
      <c r="B41" s="505" t="str">
        <f>ORÇAMENTO!D70</f>
        <v>RECUPERAÇÃO DE DRENAGEM</v>
      </c>
      <c r="C41" s="352"/>
    </row>
    <row r="42" spans="1:3" ht="12.75" customHeight="1" x14ac:dyDescent="0.2">
      <c r="A42" s="477"/>
      <c r="B42" s="506"/>
      <c r="C42" s="352">
        <f>ORÇAMENTO!K70</f>
        <v>1858956.29</v>
      </c>
    </row>
    <row r="43" spans="1:3" ht="12.75" customHeight="1" x14ac:dyDescent="0.2">
      <c r="A43" s="478"/>
      <c r="B43" s="507"/>
      <c r="C43" s="352"/>
    </row>
    <row r="44" spans="1:3" ht="12.75" customHeight="1" x14ac:dyDescent="0.2">
      <c r="A44" s="476" t="s">
        <v>508</v>
      </c>
      <c r="B44" s="479" t="str">
        <f>ORÇAMENTO!D98</f>
        <v xml:space="preserve">SINALIZAÇÃO </v>
      </c>
      <c r="C44" s="354"/>
    </row>
    <row r="45" spans="1:3" ht="12.75" customHeight="1" x14ac:dyDescent="0.2">
      <c r="A45" s="477"/>
      <c r="B45" s="480"/>
      <c r="C45" s="326">
        <f>ORÇAMENTO!K98</f>
        <v>64584.399999999994</v>
      </c>
    </row>
    <row r="46" spans="1:3" ht="12.75" customHeight="1" x14ac:dyDescent="0.2">
      <c r="A46" s="478"/>
      <c r="B46" s="481"/>
      <c r="C46" s="353"/>
    </row>
    <row r="47" spans="1:3" ht="12.75" customHeight="1" x14ac:dyDescent="0.2">
      <c r="A47" s="476" t="s">
        <v>509</v>
      </c>
      <c r="B47" s="502" t="str">
        <f>ORÇAMENTO!D102</f>
        <v>CANTEIRO DE OBRAS</v>
      </c>
      <c r="C47" s="354"/>
    </row>
    <row r="48" spans="1:3" ht="12.75" customHeight="1" x14ac:dyDescent="0.2">
      <c r="A48" s="477"/>
      <c r="B48" s="503"/>
      <c r="C48" s="326">
        <f>ORÇAMENTO!K102</f>
        <v>51893.520000000004</v>
      </c>
    </row>
    <row r="49" spans="1:3" ht="12.75" customHeight="1" x14ac:dyDescent="0.2">
      <c r="A49" s="478"/>
      <c r="B49" s="504"/>
      <c r="C49" s="353"/>
    </row>
    <row r="50" spans="1:3" ht="12.75" customHeight="1" x14ac:dyDescent="0.2">
      <c r="A50" s="476" t="s">
        <v>512</v>
      </c>
      <c r="B50" s="502" t="str">
        <f>ORÇAMENTO!D108</f>
        <v xml:space="preserve">ADMINISTRAÇÃO LOCAL </v>
      </c>
      <c r="C50" s="354"/>
    </row>
    <row r="51" spans="1:3" ht="12.75" customHeight="1" x14ac:dyDescent="0.2">
      <c r="A51" s="477"/>
      <c r="B51" s="503"/>
      <c r="C51" s="326">
        <f>ORÇAMENTO!K108</f>
        <v>704271.6</v>
      </c>
    </row>
    <row r="52" spans="1:3" ht="12.75" customHeight="1" x14ac:dyDescent="0.2">
      <c r="A52" s="478"/>
      <c r="B52" s="504"/>
      <c r="C52" s="353"/>
    </row>
    <row r="53" spans="1:3" ht="14.25" x14ac:dyDescent="0.2">
      <c r="A53" s="508" t="s">
        <v>481</v>
      </c>
      <c r="B53" s="509"/>
      <c r="C53" s="354"/>
    </row>
    <row r="54" spans="1:3" ht="15" x14ac:dyDescent="0.25">
      <c r="A54" s="510"/>
      <c r="B54" s="511"/>
      <c r="C54" s="356">
        <f>SUM(C20:C52)</f>
        <v>35126539.030000001</v>
      </c>
    </row>
    <row r="55" spans="1:3" ht="14.25" x14ac:dyDescent="0.2">
      <c r="A55" s="512"/>
      <c r="B55" s="513"/>
      <c r="C55" s="353"/>
    </row>
    <row r="56" spans="1:3" ht="15.75" x14ac:dyDescent="0.2">
      <c r="A56" s="500"/>
      <c r="B56" s="501"/>
      <c r="C56" s="327"/>
    </row>
    <row r="57" spans="1:3" ht="15.75" x14ac:dyDescent="0.2">
      <c r="A57" s="500"/>
      <c r="B57" s="501"/>
      <c r="C57" s="328"/>
    </row>
    <row r="58" spans="1:3" ht="15.75" x14ac:dyDescent="0.2">
      <c r="A58" s="329"/>
      <c r="B58" s="330"/>
      <c r="C58" s="331"/>
    </row>
    <row r="60" spans="1:3" ht="15.75" x14ac:dyDescent="0.2">
      <c r="A60" s="332"/>
    </row>
    <row r="61" spans="1:3" ht="15.75" x14ac:dyDescent="0.2">
      <c r="A61" s="332"/>
    </row>
  </sheetData>
  <mergeCells count="42">
    <mergeCell ref="A32:A34"/>
    <mergeCell ref="B32:B34"/>
    <mergeCell ref="C32:C34"/>
    <mergeCell ref="B7:C7"/>
    <mergeCell ref="B8:C8"/>
    <mergeCell ref="B11:C11"/>
    <mergeCell ref="A29:A31"/>
    <mergeCell ref="B29:B31"/>
    <mergeCell ref="C26:C28"/>
    <mergeCell ref="A23:A25"/>
    <mergeCell ref="B23:B25"/>
    <mergeCell ref="C23:C25"/>
    <mergeCell ref="A26:A28"/>
    <mergeCell ref="B26:B28"/>
    <mergeCell ref="B9:C9"/>
    <mergeCell ref="B10:C10"/>
    <mergeCell ref="A35:A37"/>
    <mergeCell ref="B35:B37"/>
    <mergeCell ref="A38:A40"/>
    <mergeCell ref="B38:B40"/>
    <mergeCell ref="A56:B56"/>
    <mergeCell ref="A57:B57"/>
    <mergeCell ref="A41:A43"/>
    <mergeCell ref="A44:A46"/>
    <mergeCell ref="B44:B46"/>
    <mergeCell ref="A47:A49"/>
    <mergeCell ref="B47:B49"/>
    <mergeCell ref="A50:A52"/>
    <mergeCell ref="B50:B52"/>
    <mergeCell ref="B41:B43"/>
    <mergeCell ref="A53:B55"/>
    <mergeCell ref="A2:C2"/>
    <mergeCell ref="A16:A18"/>
    <mergeCell ref="B16:B18"/>
    <mergeCell ref="A20:A22"/>
    <mergeCell ref="B20:B22"/>
    <mergeCell ref="C20:C22"/>
    <mergeCell ref="A5:B5"/>
    <mergeCell ref="A3:C4"/>
    <mergeCell ref="B6:C6"/>
    <mergeCell ref="A12:C15"/>
    <mergeCell ref="A6:A11"/>
  </mergeCells>
  <phoneticPr fontId="44" type="noConversion"/>
  <printOptions horizontalCentered="1"/>
  <pageMargins left="0.51181102362204722" right="0.51181102362204722" top="0.78740157480314965" bottom="0.78740157480314965" header="0.31496062992125984" footer="0.31496062992125984"/>
  <pageSetup paperSize="9" scale="88"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5063E-5268-4CD3-8CF2-FAFDA7CD464A}">
  <sheetPr>
    <tabColor theme="2" tint="-0.499984740745262"/>
  </sheetPr>
  <dimension ref="A1:R175"/>
  <sheetViews>
    <sheetView view="pageBreakPreview" topLeftCell="A43" zoomScale="85" zoomScaleNormal="90" zoomScaleSheetLayoutView="85" zoomScalePageLayoutView="80" workbookViewId="0">
      <selection activeCell="R65" sqref="R65"/>
    </sheetView>
  </sheetViews>
  <sheetFormatPr defaultRowHeight="15" x14ac:dyDescent="0.25"/>
  <cols>
    <col min="1" max="1" width="9.28515625" style="51" customWidth="1"/>
    <col min="2" max="2" width="5.140625" style="51" customWidth="1"/>
    <col min="3" max="3" width="40.7109375" style="51" customWidth="1"/>
    <col min="4" max="4" width="3.42578125" style="51" customWidth="1"/>
    <col min="5" max="5" width="14.42578125" style="51" customWidth="1"/>
    <col min="6" max="6" width="15.28515625" style="51" customWidth="1"/>
    <col min="7" max="7" width="13" style="51" customWidth="1"/>
    <col min="8" max="8" width="13.28515625" style="51" customWidth="1"/>
    <col min="9" max="9" width="28.5703125" style="51" customWidth="1"/>
    <col min="10" max="10" width="13.28515625" style="51" bestFit="1" customWidth="1"/>
    <col min="11" max="11" width="4.42578125" style="51" customWidth="1"/>
    <col min="12" max="12" width="16.140625" style="51" customWidth="1"/>
    <col min="257" max="257" width="8.85546875" customWidth="1"/>
    <col min="258" max="258" width="5.140625" customWidth="1"/>
    <col min="259" max="259" width="40.7109375" customWidth="1"/>
    <col min="260" max="260" width="10.42578125" customWidth="1"/>
    <col min="261" max="261" width="5.28515625" customWidth="1"/>
    <col min="262" max="262" width="12.5703125" customWidth="1"/>
    <col min="263" max="263" width="13" customWidth="1"/>
    <col min="264" max="264" width="6.85546875" customWidth="1"/>
    <col min="265" max="265" width="15.7109375" bestFit="1" customWidth="1"/>
    <col min="266" max="266" width="15.140625" customWidth="1"/>
    <col min="267" max="267" width="4.42578125" customWidth="1"/>
    <col min="268" max="268" width="16.140625" customWidth="1"/>
    <col min="513" max="513" width="8.85546875" customWidth="1"/>
    <col min="514" max="514" width="5.140625" customWidth="1"/>
    <col min="515" max="515" width="40.7109375" customWidth="1"/>
    <col min="516" max="516" width="10.42578125" customWidth="1"/>
    <col min="517" max="517" width="5.28515625" customWidth="1"/>
    <col min="518" max="518" width="12.5703125" customWidth="1"/>
    <col min="519" max="519" width="13" customWidth="1"/>
    <col min="520" max="520" width="6.85546875" customWidth="1"/>
    <col min="521" max="521" width="15.7109375" bestFit="1" customWidth="1"/>
    <col min="522" max="522" width="15.140625" customWidth="1"/>
    <col min="523" max="523" width="4.42578125" customWidth="1"/>
    <col min="524" max="524" width="16.140625" customWidth="1"/>
    <col min="769" max="769" width="8.85546875" customWidth="1"/>
    <col min="770" max="770" width="5.140625" customWidth="1"/>
    <col min="771" max="771" width="40.7109375" customWidth="1"/>
    <col min="772" max="772" width="10.42578125" customWidth="1"/>
    <col min="773" max="773" width="5.28515625" customWidth="1"/>
    <col min="774" max="774" width="12.5703125" customWidth="1"/>
    <col min="775" max="775" width="13" customWidth="1"/>
    <col min="776" max="776" width="6.85546875" customWidth="1"/>
    <col min="777" max="777" width="15.7109375" bestFit="1" customWidth="1"/>
    <col min="778" max="778" width="15.140625" customWidth="1"/>
    <col min="779" max="779" width="4.42578125" customWidth="1"/>
    <col min="780" max="780" width="16.140625" customWidth="1"/>
    <col min="1025" max="1025" width="8.85546875" customWidth="1"/>
    <col min="1026" max="1026" width="5.140625" customWidth="1"/>
    <col min="1027" max="1027" width="40.7109375" customWidth="1"/>
    <col min="1028" max="1028" width="10.42578125" customWidth="1"/>
    <col min="1029" max="1029" width="5.28515625" customWidth="1"/>
    <col min="1030" max="1030" width="12.5703125" customWidth="1"/>
    <col min="1031" max="1031" width="13" customWidth="1"/>
    <col min="1032" max="1032" width="6.85546875" customWidth="1"/>
    <col min="1033" max="1033" width="15.7109375" bestFit="1" customWidth="1"/>
    <col min="1034" max="1034" width="15.140625" customWidth="1"/>
    <col min="1035" max="1035" width="4.42578125" customWidth="1"/>
    <col min="1036" max="1036" width="16.140625" customWidth="1"/>
    <col min="1281" max="1281" width="8.85546875" customWidth="1"/>
    <col min="1282" max="1282" width="5.140625" customWidth="1"/>
    <col min="1283" max="1283" width="40.7109375" customWidth="1"/>
    <col min="1284" max="1284" width="10.42578125" customWidth="1"/>
    <col min="1285" max="1285" width="5.28515625" customWidth="1"/>
    <col min="1286" max="1286" width="12.5703125" customWidth="1"/>
    <col min="1287" max="1287" width="13" customWidth="1"/>
    <col min="1288" max="1288" width="6.85546875" customWidth="1"/>
    <col min="1289" max="1289" width="15.7109375" bestFit="1" customWidth="1"/>
    <col min="1290" max="1290" width="15.140625" customWidth="1"/>
    <col min="1291" max="1291" width="4.42578125" customWidth="1"/>
    <col min="1292" max="1292" width="16.140625" customWidth="1"/>
    <col min="1537" max="1537" width="8.85546875" customWidth="1"/>
    <col min="1538" max="1538" width="5.140625" customWidth="1"/>
    <col min="1539" max="1539" width="40.7109375" customWidth="1"/>
    <col min="1540" max="1540" width="10.42578125" customWidth="1"/>
    <col min="1541" max="1541" width="5.28515625" customWidth="1"/>
    <col min="1542" max="1542" width="12.5703125" customWidth="1"/>
    <col min="1543" max="1543" width="13" customWidth="1"/>
    <col min="1544" max="1544" width="6.85546875" customWidth="1"/>
    <col min="1545" max="1545" width="15.7109375" bestFit="1" customWidth="1"/>
    <col min="1546" max="1546" width="15.140625" customWidth="1"/>
    <col min="1547" max="1547" width="4.42578125" customWidth="1"/>
    <col min="1548" max="1548" width="16.140625" customWidth="1"/>
    <col min="1793" max="1793" width="8.85546875" customWidth="1"/>
    <col min="1794" max="1794" width="5.140625" customWidth="1"/>
    <col min="1795" max="1795" width="40.7109375" customWidth="1"/>
    <col min="1796" max="1796" width="10.42578125" customWidth="1"/>
    <col min="1797" max="1797" width="5.28515625" customWidth="1"/>
    <col min="1798" max="1798" width="12.5703125" customWidth="1"/>
    <col min="1799" max="1799" width="13" customWidth="1"/>
    <col min="1800" max="1800" width="6.85546875" customWidth="1"/>
    <col min="1801" max="1801" width="15.7109375" bestFit="1" customWidth="1"/>
    <col min="1802" max="1802" width="15.140625" customWidth="1"/>
    <col min="1803" max="1803" width="4.42578125" customWidth="1"/>
    <col min="1804" max="1804" width="16.140625" customWidth="1"/>
    <col min="2049" max="2049" width="8.85546875" customWidth="1"/>
    <col min="2050" max="2050" width="5.140625" customWidth="1"/>
    <col min="2051" max="2051" width="40.7109375" customWidth="1"/>
    <col min="2052" max="2052" width="10.42578125" customWidth="1"/>
    <col min="2053" max="2053" width="5.28515625" customWidth="1"/>
    <col min="2054" max="2054" width="12.5703125" customWidth="1"/>
    <col min="2055" max="2055" width="13" customWidth="1"/>
    <col min="2056" max="2056" width="6.85546875" customWidth="1"/>
    <col min="2057" max="2057" width="15.7109375" bestFit="1" customWidth="1"/>
    <col min="2058" max="2058" width="15.140625" customWidth="1"/>
    <col min="2059" max="2059" width="4.42578125" customWidth="1"/>
    <col min="2060" max="2060" width="16.140625" customWidth="1"/>
    <col min="2305" max="2305" width="8.85546875" customWidth="1"/>
    <col min="2306" max="2306" width="5.140625" customWidth="1"/>
    <col min="2307" max="2307" width="40.7109375" customWidth="1"/>
    <col min="2308" max="2308" width="10.42578125" customWidth="1"/>
    <col min="2309" max="2309" width="5.28515625" customWidth="1"/>
    <col min="2310" max="2310" width="12.5703125" customWidth="1"/>
    <col min="2311" max="2311" width="13" customWidth="1"/>
    <col min="2312" max="2312" width="6.85546875" customWidth="1"/>
    <col min="2313" max="2313" width="15.7109375" bestFit="1" customWidth="1"/>
    <col min="2314" max="2314" width="15.140625" customWidth="1"/>
    <col min="2315" max="2315" width="4.42578125" customWidth="1"/>
    <col min="2316" max="2316" width="16.140625" customWidth="1"/>
    <col min="2561" max="2561" width="8.85546875" customWidth="1"/>
    <col min="2562" max="2562" width="5.140625" customWidth="1"/>
    <col min="2563" max="2563" width="40.7109375" customWidth="1"/>
    <col min="2564" max="2564" width="10.42578125" customWidth="1"/>
    <col min="2565" max="2565" width="5.28515625" customWidth="1"/>
    <col min="2566" max="2566" width="12.5703125" customWidth="1"/>
    <col min="2567" max="2567" width="13" customWidth="1"/>
    <col min="2568" max="2568" width="6.85546875" customWidth="1"/>
    <col min="2569" max="2569" width="15.7109375" bestFit="1" customWidth="1"/>
    <col min="2570" max="2570" width="15.140625" customWidth="1"/>
    <col min="2571" max="2571" width="4.42578125" customWidth="1"/>
    <col min="2572" max="2572" width="16.140625" customWidth="1"/>
    <col min="2817" max="2817" width="8.85546875" customWidth="1"/>
    <col min="2818" max="2818" width="5.140625" customWidth="1"/>
    <col min="2819" max="2819" width="40.7109375" customWidth="1"/>
    <col min="2820" max="2820" width="10.42578125" customWidth="1"/>
    <col min="2821" max="2821" width="5.28515625" customWidth="1"/>
    <col min="2822" max="2822" width="12.5703125" customWidth="1"/>
    <col min="2823" max="2823" width="13" customWidth="1"/>
    <col min="2824" max="2824" width="6.85546875" customWidth="1"/>
    <col min="2825" max="2825" width="15.7109375" bestFit="1" customWidth="1"/>
    <col min="2826" max="2826" width="15.140625" customWidth="1"/>
    <col min="2827" max="2827" width="4.42578125" customWidth="1"/>
    <col min="2828" max="2828" width="16.140625" customWidth="1"/>
    <col min="3073" max="3073" width="8.85546875" customWidth="1"/>
    <col min="3074" max="3074" width="5.140625" customWidth="1"/>
    <col min="3075" max="3075" width="40.7109375" customWidth="1"/>
    <col min="3076" max="3076" width="10.42578125" customWidth="1"/>
    <col min="3077" max="3077" width="5.28515625" customWidth="1"/>
    <col min="3078" max="3078" width="12.5703125" customWidth="1"/>
    <col min="3079" max="3079" width="13" customWidth="1"/>
    <col min="3080" max="3080" width="6.85546875" customWidth="1"/>
    <col min="3081" max="3081" width="15.7109375" bestFit="1" customWidth="1"/>
    <col min="3082" max="3082" width="15.140625" customWidth="1"/>
    <col min="3083" max="3083" width="4.42578125" customWidth="1"/>
    <col min="3084" max="3084" width="16.140625" customWidth="1"/>
    <col min="3329" max="3329" width="8.85546875" customWidth="1"/>
    <col min="3330" max="3330" width="5.140625" customWidth="1"/>
    <col min="3331" max="3331" width="40.7109375" customWidth="1"/>
    <col min="3332" max="3332" width="10.42578125" customWidth="1"/>
    <col min="3333" max="3333" width="5.28515625" customWidth="1"/>
    <col min="3334" max="3334" width="12.5703125" customWidth="1"/>
    <col min="3335" max="3335" width="13" customWidth="1"/>
    <col min="3336" max="3336" width="6.85546875" customWidth="1"/>
    <col min="3337" max="3337" width="15.7109375" bestFit="1" customWidth="1"/>
    <col min="3338" max="3338" width="15.140625" customWidth="1"/>
    <col min="3339" max="3339" width="4.42578125" customWidth="1"/>
    <col min="3340" max="3340" width="16.140625" customWidth="1"/>
    <col min="3585" max="3585" width="8.85546875" customWidth="1"/>
    <col min="3586" max="3586" width="5.140625" customWidth="1"/>
    <col min="3587" max="3587" width="40.7109375" customWidth="1"/>
    <col min="3588" max="3588" width="10.42578125" customWidth="1"/>
    <col min="3589" max="3589" width="5.28515625" customWidth="1"/>
    <col min="3590" max="3590" width="12.5703125" customWidth="1"/>
    <col min="3591" max="3591" width="13" customWidth="1"/>
    <col min="3592" max="3592" width="6.85546875" customWidth="1"/>
    <col min="3593" max="3593" width="15.7109375" bestFit="1" customWidth="1"/>
    <col min="3594" max="3594" width="15.140625" customWidth="1"/>
    <col min="3595" max="3595" width="4.42578125" customWidth="1"/>
    <col min="3596" max="3596" width="16.140625" customWidth="1"/>
    <col min="3841" max="3841" width="8.85546875" customWidth="1"/>
    <col min="3842" max="3842" width="5.140625" customWidth="1"/>
    <col min="3843" max="3843" width="40.7109375" customWidth="1"/>
    <col min="3844" max="3844" width="10.42578125" customWidth="1"/>
    <col min="3845" max="3845" width="5.28515625" customWidth="1"/>
    <col min="3846" max="3846" width="12.5703125" customWidth="1"/>
    <col min="3847" max="3847" width="13" customWidth="1"/>
    <col min="3848" max="3848" width="6.85546875" customWidth="1"/>
    <col min="3849" max="3849" width="15.7109375" bestFit="1" customWidth="1"/>
    <col min="3850" max="3850" width="15.140625" customWidth="1"/>
    <col min="3851" max="3851" width="4.42578125" customWidth="1"/>
    <col min="3852" max="3852" width="16.140625" customWidth="1"/>
    <col min="4097" max="4097" width="8.85546875" customWidth="1"/>
    <col min="4098" max="4098" width="5.140625" customWidth="1"/>
    <col min="4099" max="4099" width="40.7109375" customWidth="1"/>
    <col min="4100" max="4100" width="10.42578125" customWidth="1"/>
    <col min="4101" max="4101" width="5.28515625" customWidth="1"/>
    <col min="4102" max="4102" width="12.5703125" customWidth="1"/>
    <col min="4103" max="4103" width="13" customWidth="1"/>
    <col min="4104" max="4104" width="6.85546875" customWidth="1"/>
    <col min="4105" max="4105" width="15.7109375" bestFit="1" customWidth="1"/>
    <col min="4106" max="4106" width="15.140625" customWidth="1"/>
    <col min="4107" max="4107" width="4.42578125" customWidth="1"/>
    <col min="4108" max="4108" width="16.140625" customWidth="1"/>
    <col min="4353" max="4353" width="8.85546875" customWidth="1"/>
    <col min="4354" max="4354" width="5.140625" customWidth="1"/>
    <col min="4355" max="4355" width="40.7109375" customWidth="1"/>
    <col min="4356" max="4356" width="10.42578125" customWidth="1"/>
    <col min="4357" max="4357" width="5.28515625" customWidth="1"/>
    <col min="4358" max="4358" width="12.5703125" customWidth="1"/>
    <col min="4359" max="4359" width="13" customWidth="1"/>
    <col min="4360" max="4360" width="6.85546875" customWidth="1"/>
    <col min="4361" max="4361" width="15.7109375" bestFit="1" customWidth="1"/>
    <col min="4362" max="4362" width="15.140625" customWidth="1"/>
    <col min="4363" max="4363" width="4.42578125" customWidth="1"/>
    <col min="4364" max="4364" width="16.140625" customWidth="1"/>
    <col min="4609" max="4609" width="8.85546875" customWidth="1"/>
    <col min="4610" max="4610" width="5.140625" customWidth="1"/>
    <col min="4611" max="4611" width="40.7109375" customWidth="1"/>
    <col min="4612" max="4612" width="10.42578125" customWidth="1"/>
    <col min="4613" max="4613" width="5.28515625" customWidth="1"/>
    <col min="4614" max="4614" width="12.5703125" customWidth="1"/>
    <col min="4615" max="4615" width="13" customWidth="1"/>
    <col min="4616" max="4616" width="6.85546875" customWidth="1"/>
    <col min="4617" max="4617" width="15.7109375" bestFit="1" customWidth="1"/>
    <col min="4618" max="4618" width="15.140625" customWidth="1"/>
    <col min="4619" max="4619" width="4.42578125" customWidth="1"/>
    <col min="4620" max="4620" width="16.140625" customWidth="1"/>
    <col min="4865" max="4865" width="8.85546875" customWidth="1"/>
    <col min="4866" max="4866" width="5.140625" customWidth="1"/>
    <col min="4867" max="4867" width="40.7109375" customWidth="1"/>
    <col min="4868" max="4868" width="10.42578125" customWidth="1"/>
    <col min="4869" max="4869" width="5.28515625" customWidth="1"/>
    <col min="4870" max="4870" width="12.5703125" customWidth="1"/>
    <col min="4871" max="4871" width="13" customWidth="1"/>
    <col min="4872" max="4872" width="6.85546875" customWidth="1"/>
    <col min="4873" max="4873" width="15.7109375" bestFit="1" customWidth="1"/>
    <col min="4874" max="4874" width="15.140625" customWidth="1"/>
    <col min="4875" max="4875" width="4.42578125" customWidth="1"/>
    <col min="4876" max="4876" width="16.140625" customWidth="1"/>
    <col min="5121" max="5121" width="8.85546875" customWidth="1"/>
    <col min="5122" max="5122" width="5.140625" customWidth="1"/>
    <col min="5123" max="5123" width="40.7109375" customWidth="1"/>
    <col min="5124" max="5124" width="10.42578125" customWidth="1"/>
    <col min="5125" max="5125" width="5.28515625" customWidth="1"/>
    <col min="5126" max="5126" width="12.5703125" customWidth="1"/>
    <col min="5127" max="5127" width="13" customWidth="1"/>
    <col min="5128" max="5128" width="6.85546875" customWidth="1"/>
    <col min="5129" max="5129" width="15.7109375" bestFit="1" customWidth="1"/>
    <col min="5130" max="5130" width="15.140625" customWidth="1"/>
    <col min="5131" max="5131" width="4.42578125" customWidth="1"/>
    <col min="5132" max="5132" width="16.140625" customWidth="1"/>
    <col min="5377" max="5377" width="8.85546875" customWidth="1"/>
    <col min="5378" max="5378" width="5.140625" customWidth="1"/>
    <col min="5379" max="5379" width="40.7109375" customWidth="1"/>
    <col min="5380" max="5380" width="10.42578125" customWidth="1"/>
    <col min="5381" max="5381" width="5.28515625" customWidth="1"/>
    <col min="5382" max="5382" width="12.5703125" customWidth="1"/>
    <col min="5383" max="5383" width="13" customWidth="1"/>
    <col min="5384" max="5384" width="6.85546875" customWidth="1"/>
    <col min="5385" max="5385" width="15.7109375" bestFit="1" customWidth="1"/>
    <col min="5386" max="5386" width="15.140625" customWidth="1"/>
    <col min="5387" max="5387" width="4.42578125" customWidth="1"/>
    <col min="5388" max="5388" width="16.140625" customWidth="1"/>
    <col min="5633" max="5633" width="8.85546875" customWidth="1"/>
    <col min="5634" max="5634" width="5.140625" customWidth="1"/>
    <col min="5635" max="5635" width="40.7109375" customWidth="1"/>
    <col min="5636" max="5636" width="10.42578125" customWidth="1"/>
    <col min="5637" max="5637" width="5.28515625" customWidth="1"/>
    <col min="5638" max="5638" width="12.5703125" customWidth="1"/>
    <col min="5639" max="5639" width="13" customWidth="1"/>
    <col min="5640" max="5640" width="6.85546875" customWidth="1"/>
    <col min="5641" max="5641" width="15.7109375" bestFit="1" customWidth="1"/>
    <col min="5642" max="5642" width="15.140625" customWidth="1"/>
    <col min="5643" max="5643" width="4.42578125" customWidth="1"/>
    <col min="5644" max="5644" width="16.140625" customWidth="1"/>
    <col min="5889" max="5889" width="8.85546875" customWidth="1"/>
    <col min="5890" max="5890" width="5.140625" customWidth="1"/>
    <col min="5891" max="5891" width="40.7109375" customWidth="1"/>
    <col min="5892" max="5892" width="10.42578125" customWidth="1"/>
    <col min="5893" max="5893" width="5.28515625" customWidth="1"/>
    <col min="5894" max="5894" width="12.5703125" customWidth="1"/>
    <col min="5895" max="5895" width="13" customWidth="1"/>
    <col min="5896" max="5896" width="6.85546875" customWidth="1"/>
    <col min="5897" max="5897" width="15.7109375" bestFit="1" customWidth="1"/>
    <col min="5898" max="5898" width="15.140625" customWidth="1"/>
    <col min="5899" max="5899" width="4.42578125" customWidth="1"/>
    <col min="5900" max="5900" width="16.140625" customWidth="1"/>
    <col min="6145" max="6145" width="8.85546875" customWidth="1"/>
    <col min="6146" max="6146" width="5.140625" customWidth="1"/>
    <col min="6147" max="6147" width="40.7109375" customWidth="1"/>
    <col min="6148" max="6148" width="10.42578125" customWidth="1"/>
    <col min="6149" max="6149" width="5.28515625" customWidth="1"/>
    <col min="6150" max="6150" width="12.5703125" customWidth="1"/>
    <col min="6151" max="6151" width="13" customWidth="1"/>
    <col min="6152" max="6152" width="6.85546875" customWidth="1"/>
    <col min="6153" max="6153" width="15.7109375" bestFit="1" customWidth="1"/>
    <col min="6154" max="6154" width="15.140625" customWidth="1"/>
    <col min="6155" max="6155" width="4.42578125" customWidth="1"/>
    <col min="6156" max="6156" width="16.140625" customWidth="1"/>
    <col min="6401" max="6401" width="8.85546875" customWidth="1"/>
    <col min="6402" max="6402" width="5.140625" customWidth="1"/>
    <col min="6403" max="6403" width="40.7109375" customWidth="1"/>
    <col min="6404" max="6404" width="10.42578125" customWidth="1"/>
    <col min="6405" max="6405" width="5.28515625" customWidth="1"/>
    <col min="6406" max="6406" width="12.5703125" customWidth="1"/>
    <col min="6407" max="6407" width="13" customWidth="1"/>
    <col min="6408" max="6408" width="6.85546875" customWidth="1"/>
    <col min="6409" max="6409" width="15.7109375" bestFit="1" customWidth="1"/>
    <col min="6410" max="6410" width="15.140625" customWidth="1"/>
    <col min="6411" max="6411" width="4.42578125" customWidth="1"/>
    <col min="6412" max="6412" width="16.140625" customWidth="1"/>
    <col min="6657" max="6657" width="8.85546875" customWidth="1"/>
    <col min="6658" max="6658" width="5.140625" customWidth="1"/>
    <col min="6659" max="6659" width="40.7109375" customWidth="1"/>
    <col min="6660" max="6660" width="10.42578125" customWidth="1"/>
    <col min="6661" max="6661" width="5.28515625" customWidth="1"/>
    <col min="6662" max="6662" width="12.5703125" customWidth="1"/>
    <col min="6663" max="6663" width="13" customWidth="1"/>
    <col min="6664" max="6664" width="6.85546875" customWidth="1"/>
    <col min="6665" max="6665" width="15.7109375" bestFit="1" customWidth="1"/>
    <col min="6666" max="6666" width="15.140625" customWidth="1"/>
    <col min="6667" max="6667" width="4.42578125" customWidth="1"/>
    <col min="6668" max="6668" width="16.140625" customWidth="1"/>
    <col min="6913" max="6913" width="8.85546875" customWidth="1"/>
    <col min="6914" max="6914" width="5.140625" customWidth="1"/>
    <col min="6915" max="6915" width="40.7109375" customWidth="1"/>
    <col min="6916" max="6916" width="10.42578125" customWidth="1"/>
    <col min="6917" max="6917" width="5.28515625" customWidth="1"/>
    <col min="6918" max="6918" width="12.5703125" customWidth="1"/>
    <col min="6919" max="6919" width="13" customWidth="1"/>
    <col min="6920" max="6920" width="6.85546875" customWidth="1"/>
    <col min="6921" max="6921" width="15.7109375" bestFit="1" customWidth="1"/>
    <col min="6922" max="6922" width="15.140625" customWidth="1"/>
    <col min="6923" max="6923" width="4.42578125" customWidth="1"/>
    <col min="6924" max="6924" width="16.140625" customWidth="1"/>
    <col min="7169" max="7169" width="8.85546875" customWidth="1"/>
    <col min="7170" max="7170" width="5.140625" customWidth="1"/>
    <col min="7171" max="7171" width="40.7109375" customWidth="1"/>
    <col min="7172" max="7172" width="10.42578125" customWidth="1"/>
    <col min="7173" max="7173" width="5.28515625" customWidth="1"/>
    <col min="7174" max="7174" width="12.5703125" customWidth="1"/>
    <col min="7175" max="7175" width="13" customWidth="1"/>
    <col min="7176" max="7176" width="6.85546875" customWidth="1"/>
    <col min="7177" max="7177" width="15.7109375" bestFit="1" customWidth="1"/>
    <col min="7178" max="7178" width="15.140625" customWidth="1"/>
    <col min="7179" max="7179" width="4.42578125" customWidth="1"/>
    <col min="7180" max="7180" width="16.140625" customWidth="1"/>
    <col min="7425" max="7425" width="8.85546875" customWidth="1"/>
    <col min="7426" max="7426" width="5.140625" customWidth="1"/>
    <col min="7427" max="7427" width="40.7109375" customWidth="1"/>
    <col min="7428" max="7428" width="10.42578125" customWidth="1"/>
    <col min="7429" max="7429" width="5.28515625" customWidth="1"/>
    <col min="7430" max="7430" width="12.5703125" customWidth="1"/>
    <col min="7431" max="7431" width="13" customWidth="1"/>
    <col min="7432" max="7432" width="6.85546875" customWidth="1"/>
    <col min="7433" max="7433" width="15.7109375" bestFit="1" customWidth="1"/>
    <col min="7434" max="7434" width="15.140625" customWidth="1"/>
    <col min="7435" max="7435" width="4.42578125" customWidth="1"/>
    <col min="7436" max="7436" width="16.140625" customWidth="1"/>
    <col min="7681" max="7681" width="8.85546875" customWidth="1"/>
    <col min="7682" max="7682" width="5.140625" customWidth="1"/>
    <col min="7683" max="7683" width="40.7109375" customWidth="1"/>
    <col min="7684" max="7684" width="10.42578125" customWidth="1"/>
    <col min="7685" max="7685" width="5.28515625" customWidth="1"/>
    <col min="7686" max="7686" width="12.5703125" customWidth="1"/>
    <col min="7687" max="7687" width="13" customWidth="1"/>
    <col min="7688" max="7688" width="6.85546875" customWidth="1"/>
    <col min="7689" max="7689" width="15.7109375" bestFit="1" customWidth="1"/>
    <col min="7690" max="7690" width="15.140625" customWidth="1"/>
    <col min="7691" max="7691" width="4.42578125" customWidth="1"/>
    <col min="7692" max="7692" width="16.140625" customWidth="1"/>
    <col min="7937" max="7937" width="8.85546875" customWidth="1"/>
    <col min="7938" max="7938" width="5.140625" customWidth="1"/>
    <col min="7939" max="7939" width="40.7109375" customWidth="1"/>
    <col min="7940" max="7940" width="10.42578125" customWidth="1"/>
    <col min="7941" max="7941" width="5.28515625" customWidth="1"/>
    <col min="7942" max="7942" width="12.5703125" customWidth="1"/>
    <col min="7943" max="7943" width="13" customWidth="1"/>
    <col min="7944" max="7944" width="6.85546875" customWidth="1"/>
    <col min="7945" max="7945" width="15.7109375" bestFit="1" customWidth="1"/>
    <col min="7946" max="7946" width="15.140625" customWidth="1"/>
    <col min="7947" max="7947" width="4.42578125" customWidth="1"/>
    <col min="7948" max="7948" width="16.140625" customWidth="1"/>
    <col min="8193" max="8193" width="8.85546875" customWidth="1"/>
    <col min="8194" max="8194" width="5.140625" customWidth="1"/>
    <col min="8195" max="8195" width="40.7109375" customWidth="1"/>
    <col min="8196" max="8196" width="10.42578125" customWidth="1"/>
    <col min="8197" max="8197" width="5.28515625" customWidth="1"/>
    <col min="8198" max="8198" width="12.5703125" customWidth="1"/>
    <col min="8199" max="8199" width="13" customWidth="1"/>
    <col min="8200" max="8200" width="6.85546875" customWidth="1"/>
    <col min="8201" max="8201" width="15.7109375" bestFit="1" customWidth="1"/>
    <col min="8202" max="8202" width="15.140625" customWidth="1"/>
    <col min="8203" max="8203" width="4.42578125" customWidth="1"/>
    <col min="8204" max="8204" width="16.140625" customWidth="1"/>
    <col min="8449" max="8449" width="8.85546875" customWidth="1"/>
    <col min="8450" max="8450" width="5.140625" customWidth="1"/>
    <col min="8451" max="8451" width="40.7109375" customWidth="1"/>
    <col min="8452" max="8452" width="10.42578125" customWidth="1"/>
    <col min="8453" max="8453" width="5.28515625" customWidth="1"/>
    <col min="8454" max="8454" width="12.5703125" customWidth="1"/>
    <col min="8455" max="8455" width="13" customWidth="1"/>
    <col min="8456" max="8456" width="6.85546875" customWidth="1"/>
    <col min="8457" max="8457" width="15.7109375" bestFit="1" customWidth="1"/>
    <col min="8458" max="8458" width="15.140625" customWidth="1"/>
    <col min="8459" max="8459" width="4.42578125" customWidth="1"/>
    <col min="8460" max="8460" width="16.140625" customWidth="1"/>
    <col min="8705" max="8705" width="8.85546875" customWidth="1"/>
    <col min="8706" max="8706" width="5.140625" customWidth="1"/>
    <col min="8707" max="8707" width="40.7109375" customWidth="1"/>
    <col min="8708" max="8708" width="10.42578125" customWidth="1"/>
    <col min="8709" max="8709" width="5.28515625" customWidth="1"/>
    <col min="8710" max="8710" width="12.5703125" customWidth="1"/>
    <col min="8711" max="8711" width="13" customWidth="1"/>
    <col min="8712" max="8712" width="6.85546875" customWidth="1"/>
    <col min="8713" max="8713" width="15.7109375" bestFit="1" customWidth="1"/>
    <col min="8714" max="8714" width="15.140625" customWidth="1"/>
    <col min="8715" max="8715" width="4.42578125" customWidth="1"/>
    <col min="8716" max="8716" width="16.140625" customWidth="1"/>
    <col min="8961" max="8961" width="8.85546875" customWidth="1"/>
    <col min="8962" max="8962" width="5.140625" customWidth="1"/>
    <col min="8963" max="8963" width="40.7109375" customWidth="1"/>
    <col min="8964" max="8964" width="10.42578125" customWidth="1"/>
    <col min="8965" max="8965" width="5.28515625" customWidth="1"/>
    <col min="8966" max="8966" width="12.5703125" customWidth="1"/>
    <col min="8967" max="8967" width="13" customWidth="1"/>
    <col min="8968" max="8968" width="6.85546875" customWidth="1"/>
    <col min="8969" max="8969" width="15.7109375" bestFit="1" customWidth="1"/>
    <col min="8970" max="8970" width="15.140625" customWidth="1"/>
    <col min="8971" max="8971" width="4.42578125" customWidth="1"/>
    <col min="8972" max="8972" width="16.140625" customWidth="1"/>
    <col min="9217" max="9217" width="8.85546875" customWidth="1"/>
    <col min="9218" max="9218" width="5.140625" customWidth="1"/>
    <col min="9219" max="9219" width="40.7109375" customWidth="1"/>
    <col min="9220" max="9220" width="10.42578125" customWidth="1"/>
    <col min="9221" max="9221" width="5.28515625" customWidth="1"/>
    <col min="9222" max="9222" width="12.5703125" customWidth="1"/>
    <col min="9223" max="9223" width="13" customWidth="1"/>
    <col min="9224" max="9224" width="6.85546875" customWidth="1"/>
    <col min="9225" max="9225" width="15.7109375" bestFit="1" customWidth="1"/>
    <col min="9226" max="9226" width="15.140625" customWidth="1"/>
    <col min="9227" max="9227" width="4.42578125" customWidth="1"/>
    <col min="9228" max="9228" width="16.140625" customWidth="1"/>
    <col min="9473" max="9473" width="8.85546875" customWidth="1"/>
    <col min="9474" max="9474" width="5.140625" customWidth="1"/>
    <col min="9475" max="9475" width="40.7109375" customWidth="1"/>
    <col min="9476" max="9476" width="10.42578125" customWidth="1"/>
    <col min="9477" max="9477" width="5.28515625" customWidth="1"/>
    <col min="9478" max="9478" width="12.5703125" customWidth="1"/>
    <col min="9479" max="9479" width="13" customWidth="1"/>
    <col min="9480" max="9480" width="6.85546875" customWidth="1"/>
    <col min="9481" max="9481" width="15.7109375" bestFit="1" customWidth="1"/>
    <col min="9482" max="9482" width="15.140625" customWidth="1"/>
    <col min="9483" max="9483" width="4.42578125" customWidth="1"/>
    <col min="9484" max="9484" width="16.140625" customWidth="1"/>
    <col min="9729" max="9729" width="8.85546875" customWidth="1"/>
    <col min="9730" max="9730" width="5.140625" customWidth="1"/>
    <col min="9731" max="9731" width="40.7109375" customWidth="1"/>
    <col min="9732" max="9732" width="10.42578125" customWidth="1"/>
    <col min="9733" max="9733" width="5.28515625" customWidth="1"/>
    <col min="9734" max="9734" width="12.5703125" customWidth="1"/>
    <col min="9735" max="9735" width="13" customWidth="1"/>
    <col min="9736" max="9736" width="6.85546875" customWidth="1"/>
    <col min="9737" max="9737" width="15.7109375" bestFit="1" customWidth="1"/>
    <col min="9738" max="9738" width="15.140625" customWidth="1"/>
    <col min="9739" max="9739" width="4.42578125" customWidth="1"/>
    <col min="9740" max="9740" width="16.140625" customWidth="1"/>
    <col min="9985" max="9985" width="8.85546875" customWidth="1"/>
    <col min="9986" max="9986" width="5.140625" customWidth="1"/>
    <col min="9987" max="9987" width="40.7109375" customWidth="1"/>
    <col min="9988" max="9988" width="10.42578125" customWidth="1"/>
    <col min="9989" max="9989" width="5.28515625" customWidth="1"/>
    <col min="9990" max="9990" width="12.5703125" customWidth="1"/>
    <col min="9991" max="9991" width="13" customWidth="1"/>
    <col min="9992" max="9992" width="6.85546875" customWidth="1"/>
    <col min="9993" max="9993" width="15.7109375" bestFit="1" customWidth="1"/>
    <col min="9994" max="9994" width="15.140625" customWidth="1"/>
    <col min="9995" max="9995" width="4.42578125" customWidth="1"/>
    <col min="9996" max="9996" width="16.140625" customWidth="1"/>
    <col min="10241" max="10241" width="8.85546875" customWidth="1"/>
    <col min="10242" max="10242" width="5.140625" customWidth="1"/>
    <col min="10243" max="10243" width="40.7109375" customWidth="1"/>
    <col min="10244" max="10244" width="10.42578125" customWidth="1"/>
    <col min="10245" max="10245" width="5.28515625" customWidth="1"/>
    <col min="10246" max="10246" width="12.5703125" customWidth="1"/>
    <col min="10247" max="10247" width="13" customWidth="1"/>
    <col min="10248" max="10248" width="6.85546875" customWidth="1"/>
    <col min="10249" max="10249" width="15.7109375" bestFit="1" customWidth="1"/>
    <col min="10250" max="10250" width="15.140625" customWidth="1"/>
    <col min="10251" max="10251" width="4.42578125" customWidth="1"/>
    <col min="10252" max="10252" width="16.140625" customWidth="1"/>
    <col min="10497" max="10497" width="8.85546875" customWidth="1"/>
    <col min="10498" max="10498" width="5.140625" customWidth="1"/>
    <col min="10499" max="10499" width="40.7109375" customWidth="1"/>
    <col min="10500" max="10500" width="10.42578125" customWidth="1"/>
    <col min="10501" max="10501" width="5.28515625" customWidth="1"/>
    <col min="10502" max="10502" width="12.5703125" customWidth="1"/>
    <col min="10503" max="10503" width="13" customWidth="1"/>
    <col min="10504" max="10504" width="6.85546875" customWidth="1"/>
    <col min="10505" max="10505" width="15.7109375" bestFit="1" customWidth="1"/>
    <col min="10506" max="10506" width="15.140625" customWidth="1"/>
    <col min="10507" max="10507" width="4.42578125" customWidth="1"/>
    <col min="10508" max="10508" width="16.140625" customWidth="1"/>
    <col min="10753" max="10753" width="8.85546875" customWidth="1"/>
    <col min="10754" max="10754" width="5.140625" customWidth="1"/>
    <col min="10755" max="10755" width="40.7109375" customWidth="1"/>
    <col min="10756" max="10756" width="10.42578125" customWidth="1"/>
    <col min="10757" max="10757" width="5.28515625" customWidth="1"/>
    <col min="10758" max="10758" width="12.5703125" customWidth="1"/>
    <col min="10759" max="10759" width="13" customWidth="1"/>
    <col min="10760" max="10760" width="6.85546875" customWidth="1"/>
    <col min="10761" max="10761" width="15.7109375" bestFit="1" customWidth="1"/>
    <col min="10762" max="10762" width="15.140625" customWidth="1"/>
    <col min="10763" max="10763" width="4.42578125" customWidth="1"/>
    <col min="10764" max="10764" width="16.140625" customWidth="1"/>
    <col min="11009" max="11009" width="8.85546875" customWidth="1"/>
    <col min="11010" max="11010" width="5.140625" customWidth="1"/>
    <col min="11011" max="11011" width="40.7109375" customWidth="1"/>
    <col min="11012" max="11012" width="10.42578125" customWidth="1"/>
    <col min="11013" max="11013" width="5.28515625" customWidth="1"/>
    <col min="11014" max="11014" width="12.5703125" customWidth="1"/>
    <col min="11015" max="11015" width="13" customWidth="1"/>
    <col min="11016" max="11016" width="6.85546875" customWidth="1"/>
    <col min="11017" max="11017" width="15.7109375" bestFit="1" customWidth="1"/>
    <col min="11018" max="11018" width="15.140625" customWidth="1"/>
    <col min="11019" max="11019" width="4.42578125" customWidth="1"/>
    <col min="11020" max="11020" width="16.140625" customWidth="1"/>
    <col min="11265" max="11265" width="8.85546875" customWidth="1"/>
    <col min="11266" max="11266" width="5.140625" customWidth="1"/>
    <col min="11267" max="11267" width="40.7109375" customWidth="1"/>
    <col min="11268" max="11268" width="10.42578125" customWidth="1"/>
    <col min="11269" max="11269" width="5.28515625" customWidth="1"/>
    <col min="11270" max="11270" width="12.5703125" customWidth="1"/>
    <col min="11271" max="11271" width="13" customWidth="1"/>
    <col min="11272" max="11272" width="6.85546875" customWidth="1"/>
    <col min="11273" max="11273" width="15.7109375" bestFit="1" customWidth="1"/>
    <col min="11274" max="11274" width="15.140625" customWidth="1"/>
    <col min="11275" max="11275" width="4.42578125" customWidth="1"/>
    <col min="11276" max="11276" width="16.140625" customWidth="1"/>
    <col min="11521" max="11521" width="8.85546875" customWidth="1"/>
    <col min="11522" max="11522" width="5.140625" customWidth="1"/>
    <col min="11523" max="11523" width="40.7109375" customWidth="1"/>
    <col min="11524" max="11524" width="10.42578125" customWidth="1"/>
    <col min="11525" max="11525" width="5.28515625" customWidth="1"/>
    <col min="11526" max="11526" width="12.5703125" customWidth="1"/>
    <col min="11527" max="11527" width="13" customWidth="1"/>
    <col min="11528" max="11528" width="6.85546875" customWidth="1"/>
    <col min="11529" max="11529" width="15.7109375" bestFit="1" customWidth="1"/>
    <col min="11530" max="11530" width="15.140625" customWidth="1"/>
    <col min="11531" max="11531" width="4.42578125" customWidth="1"/>
    <col min="11532" max="11532" width="16.140625" customWidth="1"/>
    <col min="11777" max="11777" width="8.85546875" customWidth="1"/>
    <col min="11778" max="11778" width="5.140625" customWidth="1"/>
    <col min="11779" max="11779" width="40.7109375" customWidth="1"/>
    <col min="11780" max="11780" width="10.42578125" customWidth="1"/>
    <col min="11781" max="11781" width="5.28515625" customWidth="1"/>
    <col min="11782" max="11782" width="12.5703125" customWidth="1"/>
    <col min="11783" max="11783" width="13" customWidth="1"/>
    <col min="11784" max="11784" width="6.85546875" customWidth="1"/>
    <col min="11785" max="11785" width="15.7109375" bestFit="1" customWidth="1"/>
    <col min="11786" max="11786" width="15.140625" customWidth="1"/>
    <col min="11787" max="11787" width="4.42578125" customWidth="1"/>
    <col min="11788" max="11788" width="16.140625" customWidth="1"/>
    <col min="12033" max="12033" width="8.85546875" customWidth="1"/>
    <col min="12034" max="12034" width="5.140625" customWidth="1"/>
    <col min="12035" max="12035" width="40.7109375" customWidth="1"/>
    <col min="12036" max="12036" width="10.42578125" customWidth="1"/>
    <col min="12037" max="12037" width="5.28515625" customWidth="1"/>
    <col min="12038" max="12038" width="12.5703125" customWidth="1"/>
    <col min="12039" max="12039" width="13" customWidth="1"/>
    <col min="12040" max="12040" width="6.85546875" customWidth="1"/>
    <col min="12041" max="12041" width="15.7109375" bestFit="1" customWidth="1"/>
    <col min="12042" max="12042" width="15.140625" customWidth="1"/>
    <col min="12043" max="12043" width="4.42578125" customWidth="1"/>
    <col min="12044" max="12044" width="16.140625" customWidth="1"/>
    <col min="12289" max="12289" width="8.85546875" customWidth="1"/>
    <col min="12290" max="12290" width="5.140625" customWidth="1"/>
    <col min="12291" max="12291" width="40.7109375" customWidth="1"/>
    <col min="12292" max="12292" width="10.42578125" customWidth="1"/>
    <col min="12293" max="12293" width="5.28515625" customWidth="1"/>
    <col min="12294" max="12294" width="12.5703125" customWidth="1"/>
    <col min="12295" max="12295" width="13" customWidth="1"/>
    <col min="12296" max="12296" width="6.85546875" customWidth="1"/>
    <col min="12297" max="12297" width="15.7109375" bestFit="1" customWidth="1"/>
    <col min="12298" max="12298" width="15.140625" customWidth="1"/>
    <col min="12299" max="12299" width="4.42578125" customWidth="1"/>
    <col min="12300" max="12300" width="16.140625" customWidth="1"/>
    <col min="12545" max="12545" width="8.85546875" customWidth="1"/>
    <col min="12546" max="12546" width="5.140625" customWidth="1"/>
    <col min="12547" max="12547" width="40.7109375" customWidth="1"/>
    <col min="12548" max="12548" width="10.42578125" customWidth="1"/>
    <col min="12549" max="12549" width="5.28515625" customWidth="1"/>
    <col min="12550" max="12550" width="12.5703125" customWidth="1"/>
    <col min="12551" max="12551" width="13" customWidth="1"/>
    <col min="12552" max="12552" width="6.85546875" customWidth="1"/>
    <col min="12553" max="12553" width="15.7109375" bestFit="1" customWidth="1"/>
    <col min="12554" max="12554" width="15.140625" customWidth="1"/>
    <col min="12555" max="12555" width="4.42578125" customWidth="1"/>
    <col min="12556" max="12556" width="16.140625" customWidth="1"/>
    <col min="12801" max="12801" width="8.85546875" customWidth="1"/>
    <col min="12802" max="12802" width="5.140625" customWidth="1"/>
    <col min="12803" max="12803" width="40.7109375" customWidth="1"/>
    <col min="12804" max="12804" width="10.42578125" customWidth="1"/>
    <col min="12805" max="12805" width="5.28515625" customWidth="1"/>
    <col min="12806" max="12806" width="12.5703125" customWidth="1"/>
    <col min="12807" max="12807" width="13" customWidth="1"/>
    <col min="12808" max="12808" width="6.85546875" customWidth="1"/>
    <col min="12809" max="12809" width="15.7109375" bestFit="1" customWidth="1"/>
    <col min="12810" max="12810" width="15.140625" customWidth="1"/>
    <col min="12811" max="12811" width="4.42578125" customWidth="1"/>
    <col min="12812" max="12812" width="16.140625" customWidth="1"/>
    <col min="13057" max="13057" width="8.85546875" customWidth="1"/>
    <col min="13058" max="13058" width="5.140625" customWidth="1"/>
    <col min="13059" max="13059" width="40.7109375" customWidth="1"/>
    <col min="13060" max="13060" width="10.42578125" customWidth="1"/>
    <col min="13061" max="13061" width="5.28515625" customWidth="1"/>
    <col min="13062" max="13062" width="12.5703125" customWidth="1"/>
    <col min="13063" max="13063" width="13" customWidth="1"/>
    <col min="13064" max="13064" width="6.85546875" customWidth="1"/>
    <col min="13065" max="13065" width="15.7109375" bestFit="1" customWidth="1"/>
    <col min="13066" max="13066" width="15.140625" customWidth="1"/>
    <col min="13067" max="13067" width="4.42578125" customWidth="1"/>
    <col min="13068" max="13068" width="16.140625" customWidth="1"/>
    <col min="13313" max="13313" width="8.85546875" customWidth="1"/>
    <col min="13314" max="13314" width="5.140625" customWidth="1"/>
    <col min="13315" max="13315" width="40.7109375" customWidth="1"/>
    <col min="13316" max="13316" width="10.42578125" customWidth="1"/>
    <col min="13317" max="13317" width="5.28515625" customWidth="1"/>
    <col min="13318" max="13318" width="12.5703125" customWidth="1"/>
    <col min="13319" max="13319" width="13" customWidth="1"/>
    <col min="13320" max="13320" width="6.85546875" customWidth="1"/>
    <col min="13321" max="13321" width="15.7109375" bestFit="1" customWidth="1"/>
    <col min="13322" max="13322" width="15.140625" customWidth="1"/>
    <col min="13323" max="13323" width="4.42578125" customWidth="1"/>
    <col min="13324" max="13324" width="16.140625" customWidth="1"/>
    <col min="13569" max="13569" width="8.85546875" customWidth="1"/>
    <col min="13570" max="13570" width="5.140625" customWidth="1"/>
    <col min="13571" max="13571" width="40.7109375" customWidth="1"/>
    <col min="13572" max="13572" width="10.42578125" customWidth="1"/>
    <col min="13573" max="13573" width="5.28515625" customWidth="1"/>
    <col min="13574" max="13574" width="12.5703125" customWidth="1"/>
    <col min="13575" max="13575" width="13" customWidth="1"/>
    <col min="13576" max="13576" width="6.85546875" customWidth="1"/>
    <col min="13577" max="13577" width="15.7109375" bestFit="1" customWidth="1"/>
    <col min="13578" max="13578" width="15.140625" customWidth="1"/>
    <col min="13579" max="13579" width="4.42578125" customWidth="1"/>
    <col min="13580" max="13580" width="16.140625" customWidth="1"/>
    <col min="13825" max="13825" width="8.85546875" customWidth="1"/>
    <col min="13826" max="13826" width="5.140625" customWidth="1"/>
    <col min="13827" max="13827" width="40.7109375" customWidth="1"/>
    <col min="13828" max="13828" width="10.42578125" customWidth="1"/>
    <col min="13829" max="13829" width="5.28515625" customWidth="1"/>
    <col min="13830" max="13830" width="12.5703125" customWidth="1"/>
    <col min="13831" max="13831" width="13" customWidth="1"/>
    <col min="13832" max="13832" width="6.85546875" customWidth="1"/>
    <col min="13833" max="13833" width="15.7109375" bestFit="1" customWidth="1"/>
    <col min="13834" max="13834" width="15.140625" customWidth="1"/>
    <col min="13835" max="13835" width="4.42578125" customWidth="1"/>
    <col min="13836" max="13836" width="16.140625" customWidth="1"/>
    <col min="14081" max="14081" width="8.85546875" customWidth="1"/>
    <col min="14082" max="14082" width="5.140625" customWidth="1"/>
    <col min="14083" max="14083" width="40.7109375" customWidth="1"/>
    <col min="14084" max="14084" width="10.42578125" customWidth="1"/>
    <col min="14085" max="14085" width="5.28515625" customWidth="1"/>
    <col min="14086" max="14086" width="12.5703125" customWidth="1"/>
    <col min="14087" max="14087" width="13" customWidth="1"/>
    <col min="14088" max="14088" width="6.85546875" customWidth="1"/>
    <col min="14089" max="14089" width="15.7109375" bestFit="1" customWidth="1"/>
    <col min="14090" max="14090" width="15.140625" customWidth="1"/>
    <col min="14091" max="14091" width="4.42578125" customWidth="1"/>
    <col min="14092" max="14092" width="16.140625" customWidth="1"/>
    <col min="14337" max="14337" width="8.85546875" customWidth="1"/>
    <col min="14338" max="14338" width="5.140625" customWidth="1"/>
    <col min="14339" max="14339" width="40.7109375" customWidth="1"/>
    <col min="14340" max="14340" width="10.42578125" customWidth="1"/>
    <col min="14341" max="14341" width="5.28515625" customWidth="1"/>
    <col min="14342" max="14342" width="12.5703125" customWidth="1"/>
    <col min="14343" max="14343" width="13" customWidth="1"/>
    <col min="14344" max="14344" width="6.85546875" customWidth="1"/>
    <col min="14345" max="14345" width="15.7109375" bestFit="1" customWidth="1"/>
    <col min="14346" max="14346" width="15.140625" customWidth="1"/>
    <col min="14347" max="14347" width="4.42578125" customWidth="1"/>
    <col min="14348" max="14348" width="16.140625" customWidth="1"/>
    <col min="14593" max="14593" width="8.85546875" customWidth="1"/>
    <col min="14594" max="14594" width="5.140625" customWidth="1"/>
    <col min="14595" max="14595" width="40.7109375" customWidth="1"/>
    <col min="14596" max="14596" width="10.42578125" customWidth="1"/>
    <col min="14597" max="14597" width="5.28515625" customWidth="1"/>
    <col min="14598" max="14598" width="12.5703125" customWidth="1"/>
    <col min="14599" max="14599" width="13" customWidth="1"/>
    <col min="14600" max="14600" width="6.85546875" customWidth="1"/>
    <col min="14601" max="14601" width="15.7109375" bestFit="1" customWidth="1"/>
    <col min="14602" max="14602" width="15.140625" customWidth="1"/>
    <col min="14603" max="14603" width="4.42578125" customWidth="1"/>
    <col min="14604" max="14604" width="16.140625" customWidth="1"/>
    <col min="14849" max="14849" width="8.85546875" customWidth="1"/>
    <col min="14850" max="14850" width="5.140625" customWidth="1"/>
    <col min="14851" max="14851" width="40.7109375" customWidth="1"/>
    <col min="14852" max="14852" width="10.42578125" customWidth="1"/>
    <col min="14853" max="14853" width="5.28515625" customWidth="1"/>
    <col min="14854" max="14854" width="12.5703125" customWidth="1"/>
    <col min="14855" max="14855" width="13" customWidth="1"/>
    <col min="14856" max="14856" width="6.85546875" customWidth="1"/>
    <col min="14857" max="14857" width="15.7109375" bestFit="1" customWidth="1"/>
    <col min="14858" max="14858" width="15.140625" customWidth="1"/>
    <col min="14859" max="14859" width="4.42578125" customWidth="1"/>
    <col min="14860" max="14860" width="16.140625" customWidth="1"/>
    <col min="15105" max="15105" width="8.85546875" customWidth="1"/>
    <col min="15106" max="15106" width="5.140625" customWidth="1"/>
    <col min="15107" max="15107" width="40.7109375" customWidth="1"/>
    <col min="15108" max="15108" width="10.42578125" customWidth="1"/>
    <col min="15109" max="15109" width="5.28515625" customWidth="1"/>
    <col min="15110" max="15110" width="12.5703125" customWidth="1"/>
    <col min="15111" max="15111" width="13" customWidth="1"/>
    <col min="15112" max="15112" width="6.85546875" customWidth="1"/>
    <col min="15113" max="15113" width="15.7109375" bestFit="1" customWidth="1"/>
    <col min="15114" max="15114" width="15.140625" customWidth="1"/>
    <col min="15115" max="15115" width="4.42578125" customWidth="1"/>
    <col min="15116" max="15116" width="16.140625" customWidth="1"/>
    <col min="15361" max="15361" width="8.85546875" customWidth="1"/>
    <col min="15362" max="15362" width="5.140625" customWidth="1"/>
    <col min="15363" max="15363" width="40.7109375" customWidth="1"/>
    <col min="15364" max="15364" width="10.42578125" customWidth="1"/>
    <col min="15365" max="15365" width="5.28515625" customWidth="1"/>
    <col min="15366" max="15366" width="12.5703125" customWidth="1"/>
    <col min="15367" max="15367" width="13" customWidth="1"/>
    <col min="15368" max="15368" width="6.85546875" customWidth="1"/>
    <col min="15369" max="15369" width="15.7109375" bestFit="1" customWidth="1"/>
    <col min="15370" max="15370" width="15.140625" customWidth="1"/>
    <col min="15371" max="15371" width="4.42578125" customWidth="1"/>
    <col min="15372" max="15372" width="16.140625" customWidth="1"/>
    <col min="15617" max="15617" width="8.85546875" customWidth="1"/>
    <col min="15618" max="15618" width="5.140625" customWidth="1"/>
    <col min="15619" max="15619" width="40.7109375" customWidth="1"/>
    <col min="15620" max="15620" width="10.42578125" customWidth="1"/>
    <col min="15621" max="15621" width="5.28515625" customWidth="1"/>
    <col min="15622" max="15622" width="12.5703125" customWidth="1"/>
    <col min="15623" max="15623" width="13" customWidth="1"/>
    <col min="15624" max="15624" width="6.85546875" customWidth="1"/>
    <col min="15625" max="15625" width="15.7109375" bestFit="1" customWidth="1"/>
    <col min="15626" max="15626" width="15.140625" customWidth="1"/>
    <col min="15627" max="15627" width="4.42578125" customWidth="1"/>
    <col min="15628" max="15628" width="16.140625" customWidth="1"/>
    <col min="15873" max="15873" width="8.85546875" customWidth="1"/>
    <col min="15874" max="15874" width="5.140625" customWidth="1"/>
    <col min="15875" max="15875" width="40.7109375" customWidth="1"/>
    <col min="15876" max="15876" width="10.42578125" customWidth="1"/>
    <col min="15877" max="15877" width="5.28515625" customWidth="1"/>
    <col min="15878" max="15878" width="12.5703125" customWidth="1"/>
    <col min="15879" max="15879" width="13" customWidth="1"/>
    <col min="15880" max="15880" width="6.85546875" customWidth="1"/>
    <col min="15881" max="15881" width="15.7109375" bestFit="1" customWidth="1"/>
    <col min="15882" max="15882" width="15.140625" customWidth="1"/>
    <col min="15883" max="15883" width="4.42578125" customWidth="1"/>
    <col min="15884" max="15884" width="16.140625" customWidth="1"/>
    <col min="16129" max="16129" width="8.85546875" customWidth="1"/>
    <col min="16130" max="16130" width="5.140625" customWidth="1"/>
    <col min="16131" max="16131" width="40.7109375" customWidth="1"/>
    <col min="16132" max="16132" width="10.42578125" customWidth="1"/>
    <col min="16133" max="16133" width="5.28515625" customWidth="1"/>
    <col min="16134" max="16134" width="12.5703125" customWidth="1"/>
    <col min="16135" max="16135" width="13" customWidth="1"/>
    <col min="16136" max="16136" width="6.85546875" customWidth="1"/>
    <col min="16137" max="16137" width="15.7109375" bestFit="1" customWidth="1"/>
    <col min="16138" max="16138" width="15.140625" customWidth="1"/>
    <col min="16139" max="16139" width="4.42578125" customWidth="1"/>
    <col min="16140" max="16140" width="16.140625" customWidth="1"/>
  </cols>
  <sheetData>
    <row r="1" spans="1:12" ht="15.75" thickBot="1" x14ac:dyDescent="0.3">
      <c r="A1" s="63"/>
      <c r="B1" s="63"/>
      <c r="C1" s="63"/>
      <c r="D1" s="63"/>
      <c r="E1" s="63"/>
      <c r="F1" s="63"/>
      <c r="G1" s="63"/>
      <c r="H1" s="63"/>
      <c r="I1" s="63"/>
      <c r="J1" s="63"/>
      <c r="K1" s="65"/>
      <c r="L1" s="66"/>
    </row>
    <row r="2" spans="1:12" ht="20.25" x14ac:dyDescent="0.3">
      <c r="A2" s="100" t="s">
        <v>181</v>
      </c>
      <c r="B2" s="101"/>
      <c r="C2" s="102"/>
      <c r="D2" s="102"/>
      <c r="E2" s="102"/>
      <c r="F2" s="102"/>
      <c r="G2" s="101" t="s">
        <v>182</v>
      </c>
      <c r="H2" s="101"/>
      <c r="I2" s="102"/>
      <c r="J2" s="102"/>
      <c r="K2" s="102"/>
      <c r="L2" s="103" t="s">
        <v>201</v>
      </c>
    </row>
    <row r="3" spans="1:12" ht="20.25" x14ac:dyDescent="0.3">
      <c r="A3" s="104" t="s">
        <v>183</v>
      </c>
      <c r="B3" s="105"/>
      <c r="C3" s="105"/>
      <c r="D3" s="106" t="s">
        <v>200</v>
      </c>
      <c r="E3" s="105"/>
      <c r="F3" s="105"/>
      <c r="G3" s="107" t="s">
        <v>65</v>
      </c>
      <c r="H3" s="107"/>
      <c r="I3" s="105"/>
      <c r="J3" s="105"/>
      <c r="K3" s="105"/>
      <c r="L3" s="108"/>
    </row>
    <row r="4" spans="1:12" ht="15.75" thickBot="1" x14ac:dyDescent="0.3">
      <c r="A4" s="109" t="s">
        <v>199</v>
      </c>
      <c r="B4" s="55"/>
      <c r="C4" s="55"/>
      <c r="D4" s="55"/>
      <c r="E4" s="55"/>
      <c r="F4" s="55"/>
      <c r="G4" s="54"/>
      <c r="H4" s="56" t="s">
        <v>184</v>
      </c>
      <c r="I4" s="57">
        <v>552.9</v>
      </c>
      <c r="J4" s="58" t="s">
        <v>203</v>
      </c>
      <c r="K4" s="55"/>
      <c r="L4" s="110" t="s">
        <v>185</v>
      </c>
    </row>
    <row r="5" spans="1:12" ht="15.75" thickTop="1" x14ac:dyDescent="0.25">
      <c r="A5" s="111"/>
      <c r="B5" s="59"/>
      <c r="C5" s="59"/>
      <c r="D5" s="59"/>
      <c r="E5" s="59"/>
      <c r="F5" s="59"/>
      <c r="G5" s="59"/>
      <c r="H5" s="59"/>
      <c r="I5" s="59"/>
      <c r="J5" s="59"/>
      <c r="K5" s="60"/>
      <c r="L5" s="112"/>
    </row>
    <row r="6" spans="1:12" x14ac:dyDescent="0.25">
      <c r="A6" s="113" t="s">
        <v>202</v>
      </c>
      <c r="B6" s="61"/>
      <c r="C6" s="61"/>
      <c r="D6" s="61"/>
      <c r="E6" s="61"/>
      <c r="F6" s="62" t="s">
        <v>187</v>
      </c>
      <c r="G6" s="797" t="s">
        <v>193</v>
      </c>
      <c r="H6" s="797"/>
      <c r="I6" s="61" t="s">
        <v>204</v>
      </c>
      <c r="J6" s="61"/>
      <c r="K6" s="61"/>
      <c r="L6" s="114" t="s">
        <v>209</v>
      </c>
    </row>
    <row r="7" spans="1:12" x14ac:dyDescent="0.25">
      <c r="A7" s="115"/>
      <c r="B7" s="63"/>
      <c r="C7" s="63"/>
      <c r="D7" s="63"/>
      <c r="E7" s="63"/>
      <c r="F7" s="63"/>
      <c r="G7" s="64" t="s">
        <v>194</v>
      </c>
      <c r="H7" s="64" t="s">
        <v>195</v>
      </c>
      <c r="I7" s="64" t="s">
        <v>205</v>
      </c>
      <c r="J7" s="64" t="s">
        <v>196</v>
      </c>
      <c r="K7" s="65"/>
      <c r="L7" s="116"/>
    </row>
    <row r="8" spans="1:12" x14ac:dyDescent="0.25">
      <c r="A8" s="117" t="s">
        <v>206</v>
      </c>
      <c r="B8" s="67"/>
      <c r="C8" s="67" t="s">
        <v>207</v>
      </c>
      <c r="D8" s="92"/>
      <c r="E8" s="92"/>
      <c r="F8" s="118">
        <v>1</v>
      </c>
      <c r="G8" s="68">
        <v>1</v>
      </c>
      <c r="H8" s="92">
        <v>0</v>
      </c>
      <c r="I8" s="119">
        <v>289.79820000000001</v>
      </c>
      <c r="J8" s="92">
        <v>64.790400000000005</v>
      </c>
      <c r="K8" s="92"/>
      <c r="L8" s="120">
        <f>I8*G8</f>
        <v>289.79820000000001</v>
      </c>
    </row>
    <row r="9" spans="1:12" x14ac:dyDescent="0.25">
      <c r="A9" s="117"/>
      <c r="B9" s="67"/>
      <c r="C9" s="67"/>
      <c r="D9" s="92"/>
      <c r="E9" s="92"/>
      <c r="F9" s="118"/>
      <c r="G9" s="68"/>
      <c r="H9" s="92"/>
      <c r="I9" s="119"/>
      <c r="J9" s="92"/>
      <c r="K9" s="92"/>
      <c r="L9" s="120"/>
    </row>
    <row r="10" spans="1:12" x14ac:dyDescent="0.25">
      <c r="A10" s="117"/>
      <c r="B10" s="67"/>
      <c r="C10" s="67"/>
      <c r="D10" s="92"/>
      <c r="E10" s="92"/>
      <c r="F10" s="118"/>
      <c r="G10" s="68"/>
      <c r="H10" s="92"/>
      <c r="I10" s="119"/>
      <c r="J10" s="92"/>
      <c r="K10" s="92"/>
      <c r="L10" s="120"/>
    </row>
    <row r="11" spans="1:12" x14ac:dyDescent="0.25">
      <c r="A11" s="117"/>
      <c r="B11" s="67"/>
      <c r="C11" s="67"/>
      <c r="D11" s="92"/>
      <c r="E11" s="92"/>
      <c r="F11" s="118"/>
      <c r="G11" s="68"/>
      <c r="H11" s="92"/>
      <c r="I11" s="119"/>
      <c r="J11" s="92"/>
      <c r="K11" s="92"/>
      <c r="L11" s="120"/>
    </row>
    <row r="12" spans="1:12" x14ac:dyDescent="0.25">
      <c r="A12" s="117"/>
      <c r="B12" s="67"/>
      <c r="C12" s="67"/>
      <c r="D12" s="92"/>
      <c r="E12" s="92"/>
      <c r="F12" s="118"/>
      <c r="G12" s="68"/>
      <c r="H12" s="92"/>
      <c r="I12" s="119"/>
      <c r="J12" s="92"/>
      <c r="K12" s="92"/>
      <c r="L12" s="120"/>
    </row>
    <row r="13" spans="1:12" x14ac:dyDescent="0.25">
      <c r="A13" s="117"/>
      <c r="B13" s="67"/>
      <c r="C13" s="67"/>
      <c r="D13" s="92"/>
      <c r="E13" s="92"/>
      <c r="F13" s="118"/>
      <c r="G13" s="68"/>
      <c r="H13" s="92"/>
      <c r="I13" s="119"/>
      <c r="J13" s="92"/>
      <c r="K13" s="92"/>
      <c r="L13" s="120"/>
    </row>
    <row r="14" spans="1:12" x14ac:dyDescent="0.25">
      <c r="A14" s="115"/>
      <c r="B14" s="63"/>
      <c r="C14" s="63"/>
      <c r="D14" s="63"/>
      <c r="E14" s="63"/>
      <c r="F14" s="63"/>
      <c r="G14" s="63"/>
      <c r="H14" s="63"/>
      <c r="I14" s="64" t="s">
        <v>210</v>
      </c>
      <c r="J14" s="64"/>
      <c r="K14" s="65"/>
      <c r="L14" s="116">
        <f>L8</f>
        <v>289.79820000000001</v>
      </c>
    </row>
    <row r="15" spans="1:12" x14ac:dyDescent="0.25">
      <c r="A15" s="113" t="s">
        <v>208</v>
      </c>
      <c r="B15" s="61"/>
      <c r="C15" s="61"/>
      <c r="D15" s="61"/>
      <c r="E15" s="61"/>
      <c r="F15" s="62" t="s">
        <v>187</v>
      </c>
      <c r="G15" s="61" t="s">
        <v>73</v>
      </c>
      <c r="H15" s="61"/>
      <c r="I15" s="61" t="s">
        <v>214</v>
      </c>
      <c r="J15" s="61"/>
      <c r="K15" s="61"/>
      <c r="L15" s="114" t="s">
        <v>215</v>
      </c>
    </row>
    <row r="16" spans="1:12" x14ac:dyDescent="0.25">
      <c r="A16" s="115"/>
      <c r="B16" s="63"/>
      <c r="C16" s="63"/>
      <c r="D16" s="63"/>
      <c r="E16" s="63"/>
      <c r="F16" s="63"/>
      <c r="G16" s="64"/>
      <c r="H16" s="64"/>
      <c r="I16" s="64" t="s">
        <v>211</v>
      </c>
      <c r="J16" s="64"/>
      <c r="K16" s="65"/>
      <c r="L16" s="116"/>
    </row>
    <row r="17" spans="1:12" x14ac:dyDescent="0.25">
      <c r="A17" s="121"/>
      <c r="B17" s="83"/>
      <c r="C17" s="83"/>
      <c r="D17" s="82"/>
      <c r="E17" s="82"/>
      <c r="F17" s="84"/>
      <c r="G17" s="85"/>
      <c r="H17" s="82"/>
      <c r="I17" s="81" t="s">
        <v>212</v>
      </c>
      <c r="J17" s="82"/>
      <c r="K17" s="82"/>
      <c r="L17" s="122">
        <f>L16+L14</f>
        <v>289.79820000000001</v>
      </c>
    </row>
    <row r="18" spans="1:12" x14ac:dyDescent="0.25">
      <c r="A18" s="115"/>
      <c r="B18" s="63"/>
      <c r="C18" s="63"/>
      <c r="D18" s="63"/>
      <c r="E18" s="63"/>
      <c r="F18" s="63"/>
      <c r="G18" s="63"/>
      <c r="H18" s="63"/>
      <c r="I18" s="64" t="s">
        <v>213</v>
      </c>
      <c r="J18" s="64"/>
      <c r="K18" s="65"/>
      <c r="L18" s="123">
        <f>L17/I4</f>
        <v>0.52414215952251764</v>
      </c>
    </row>
    <row r="19" spans="1:12" x14ac:dyDescent="0.25">
      <c r="A19" s="115"/>
      <c r="B19" s="63"/>
      <c r="C19" s="63"/>
      <c r="D19" s="63"/>
      <c r="E19" s="63"/>
      <c r="F19" s="63"/>
      <c r="G19" s="63"/>
      <c r="H19" s="63"/>
      <c r="I19" s="64" t="s">
        <v>216</v>
      </c>
      <c r="J19" s="64"/>
      <c r="K19" s="65"/>
      <c r="L19" s="124">
        <v>0</v>
      </c>
    </row>
    <row r="20" spans="1:12" x14ac:dyDescent="0.25">
      <c r="A20" s="115"/>
      <c r="B20" s="63"/>
      <c r="C20" s="63"/>
      <c r="D20" s="63"/>
      <c r="E20" s="63"/>
      <c r="F20" s="63"/>
      <c r="G20" s="63"/>
      <c r="H20" s="63"/>
      <c r="I20" s="64" t="s">
        <v>217</v>
      </c>
      <c r="J20" s="64"/>
      <c r="K20" s="65"/>
      <c r="L20" s="124">
        <v>0</v>
      </c>
    </row>
    <row r="21" spans="1:12" x14ac:dyDescent="0.25">
      <c r="A21" s="115"/>
      <c r="B21" s="63"/>
      <c r="C21" s="63"/>
      <c r="D21" s="63"/>
      <c r="E21" s="63"/>
      <c r="F21" s="63"/>
      <c r="G21" s="63"/>
      <c r="H21" s="63"/>
      <c r="I21" s="64"/>
      <c r="J21" s="64"/>
      <c r="K21" s="65"/>
      <c r="L21" s="116"/>
    </row>
    <row r="22" spans="1:12" x14ac:dyDescent="0.25">
      <c r="A22" s="115"/>
      <c r="B22" s="63"/>
      <c r="C22" s="63"/>
      <c r="D22" s="63"/>
      <c r="E22" s="63"/>
      <c r="F22" s="63"/>
      <c r="G22" s="63"/>
      <c r="H22" s="63"/>
      <c r="I22" s="64"/>
      <c r="J22" s="64"/>
      <c r="K22" s="65"/>
      <c r="L22" s="116"/>
    </row>
    <row r="23" spans="1:12" x14ac:dyDescent="0.25">
      <c r="A23" s="115"/>
      <c r="B23" s="63"/>
      <c r="C23" s="63"/>
      <c r="D23" s="63"/>
      <c r="E23" s="63"/>
      <c r="F23" s="63"/>
      <c r="G23" s="63"/>
      <c r="H23" s="63"/>
      <c r="I23" s="63"/>
      <c r="J23" s="63"/>
      <c r="K23" s="65"/>
      <c r="L23" s="116"/>
    </row>
    <row r="24" spans="1:12" x14ac:dyDescent="0.25">
      <c r="A24" s="125" t="s">
        <v>186</v>
      </c>
      <c r="B24" s="69"/>
      <c r="C24" s="69"/>
      <c r="D24" s="69"/>
      <c r="E24" s="69"/>
      <c r="F24" s="70" t="s">
        <v>187</v>
      </c>
      <c r="G24" s="70" t="s">
        <v>73</v>
      </c>
      <c r="H24" s="69"/>
      <c r="I24" s="69" t="s">
        <v>188</v>
      </c>
      <c r="J24" s="69"/>
      <c r="K24" s="69"/>
      <c r="L24" s="126" t="s">
        <v>189</v>
      </c>
    </row>
    <row r="25" spans="1:12" x14ac:dyDescent="0.25">
      <c r="A25" s="117"/>
      <c r="B25" s="67"/>
      <c r="C25" s="67"/>
      <c r="D25" s="92"/>
      <c r="E25" s="92"/>
      <c r="F25" s="118"/>
      <c r="G25" s="68"/>
      <c r="H25" s="92"/>
      <c r="I25" s="119"/>
      <c r="J25" s="92"/>
      <c r="K25" s="92"/>
      <c r="L25" s="120"/>
    </row>
    <row r="26" spans="1:12" x14ac:dyDescent="0.25">
      <c r="A26" s="127"/>
      <c r="B26" s="67"/>
      <c r="C26" s="67"/>
      <c r="D26" s="92"/>
      <c r="E26" s="92"/>
      <c r="F26" s="118"/>
      <c r="G26" s="68"/>
      <c r="H26" s="92"/>
      <c r="I26" s="119"/>
      <c r="J26" s="92"/>
      <c r="K26" s="92"/>
      <c r="L26" s="120"/>
    </row>
    <row r="27" spans="1:12" x14ac:dyDescent="0.25">
      <c r="A27" s="117"/>
      <c r="B27" s="67"/>
      <c r="C27" s="67"/>
      <c r="D27" s="92"/>
      <c r="E27" s="92"/>
      <c r="F27" s="71"/>
      <c r="G27" s="72"/>
      <c r="H27" s="92"/>
      <c r="I27" s="73"/>
      <c r="J27" s="92"/>
      <c r="K27" s="92"/>
      <c r="L27" s="128"/>
    </row>
    <row r="28" spans="1:12" x14ac:dyDescent="0.25">
      <c r="A28" s="115"/>
      <c r="B28" s="805"/>
      <c r="C28" s="805"/>
      <c r="D28" s="63"/>
      <c r="E28" s="63"/>
      <c r="F28" s="63"/>
      <c r="G28" s="63"/>
      <c r="H28" s="63"/>
      <c r="I28" s="63"/>
      <c r="J28" s="63"/>
      <c r="K28" s="65" t="s">
        <v>190</v>
      </c>
      <c r="L28" s="124">
        <f>TRUNC(SUM(L25:L26),2)</f>
        <v>0</v>
      </c>
    </row>
    <row r="29" spans="1:12" x14ac:dyDescent="0.25">
      <c r="A29" s="129" t="s">
        <v>191</v>
      </c>
      <c r="B29" s="75"/>
      <c r="C29" s="75"/>
      <c r="D29" s="75"/>
      <c r="E29" s="75"/>
      <c r="F29" s="76"/>
      <c r="G29" s="76" t="s">
        <v>192</v>
      </c>
      <c r="H29" s="75"/>
      <c r="I29" s="75"/>
      <c r="J29" s="75"/>
      <c r="K29" s="75"/>
      <c r="L29" s="130" t="s">
        <v>189</v>
      </c>
    </row>
    <row r="30" spans="1:12" x14ac:dyDescent="0.25">
      <c r="A30" s="115"/>
      <c r="B30" s="63"/>
      <c r="C30" s="63"/>
      <c r="D30" s="63"/>
      <c r="E30" s="63"/>
      <c r="F30" s="77"/>
      <c r="G30" s="118"/>
      <c r="H30" s="63"/>
      <c r="I30" s="74"/>
      <c r="J30" s="63"/>
      <c r="K30" s="63"/>
      <c r="L30" s="128"/>
    </row>
    <row r="31" spans="1:12" x14ac:dyDescent="0.25">
      <c r="A31" s="131"/>
      <c r="B31" s="78"/>
      <c r="C31" s="63"/>
      <c r="D31" s="63"/>
      <c r="E31" s="63"/>
      <c r="F31" s="77"/>
      <c r="G31" s="118"/>
      <c r="H31" s="63"/>
      <c r="I31" s="74"/>
      <c r="J31" s="63"/>
      <c r="K31" s="63"/>
      <c r="L31" s="128"/>
    </row>
    <row r="32" spans="1:12" x14ac:dyDescent="0.25">
      <c r="A32" s="115"/>
      <c r="B32" s="63"/>
      <c r="C32" s="63"/>
      <c r="D32" s="63"/>
      <c r="E32" s="63"/>
      <c r="F32" s="77"/>
      <c r="G32" s="118"/>
      <c r="H32" s="63"/>
      <c r="I32" s="74"/>
      <c r="J32" s="63"/>
      <c r="K32" s="63"/>
      <c r="L32" s="128"/>
    </row>
    <row r="33" spans="1:14" x14ac:dyDescent="0.25">
      <c r="A33" s="115"/>
      <c r="B33" s="63"/>
      <c r="C33" s="63"/>
      <c r="D33" s="63"/>
      <c r="E33" s="63"/>
      <c r="F33" s="63"/>
      <c r="G33" s="63"/>
      <c r="H33" s="63"/>
      <c r="I33" s="63"/>
      <c r="J33" s="63"/>
      <c r="K33" s="65"/>
      <c r="L33" s="132"/>
    </row>
    <row r="34" spans="1:14" x14ac:dyDescent="0.25">
      <c r="A34" s="129" t="s">
        <v>218</v>
      </c>
      <c r="B34" s="75"/>
      <c r="C34" s="75"/>
      <c r="D34" s="75"/>
      <c r="E34" s="76" t="s">
        <v>187</v>
      </c>
      <c r="F34" s="76" t="s">
        <v>73</v>
      </c>
      <c r="G34" s="76"/>
      <c r="H34" s="75"/>
      <c r="I34" s="75" t="s">
        <v>219</v>
      </c>
      <c r="J34" s="75"/>
      <c r="K34" s="75"/>
      <c r="L34" s="130" t="s">
        <v>189</v>
      </c>
    </row>
    <row r="35" spans="1:14" x14ac:dyDescent="0.25">
      <c r="A35" s="115"/>
      <c r="B35" s="63"/>
      <c r="C35" s="63"/>
      <c r="D35" s="63"/>
      <c r="E35" s="63"/>
      <c r="F35" s="77"/>
      <c r="G35" s="86" t="s">
        <v>220</v>
      </c>
      <c r="H35" s="87" t="s">
        <v>221</v>
      </c>
      <c r="I35" s="88" t="s">
        <v>222</v>
      </c>
      <c r="J35" s="63"/>
      <c r="K35" s="63"/>
      <c r="L35" s="128"/>
    </row>
    <row r="36" spans="1:14" x14ac:dyDescent="0.25">
      <c r="A36" s="131"/>
      <c r="B36" s="78"/>
      <c r="C36" s="63"/>
      <c r="D36" s="63"/>
      <c r="E36" s="63"/>
      <c r="F36" s="77"/>
      <c r="G36" s="118"/>
      <c r="H36" s="63"/>
      <c r="I36" s="74"/>
      <c r="J36" s="63"/>
      <c r="K36" s="63"/>
      <c r="L36" s="128"/>
    </row>
    <row r="37" spans="1:14" x14ac:dyDescent="0.25">
      <c r="A37" s="115"/>
      <c r="B37" s="63"/>
      <c r="C37" s="63"/>
      <c r="D37" s="63"/>
      <c r="E37" s="63"/>
      <c r="F37" s="77"/>
      <c r="G37" s="118"/>
      <c r="H37" s="63"/>
      <c r="I37" s="74"/>
      <c r="J37" s="63"/>
      <c r="K37" s="63"/>
      <c r="L37" s="128"/>
    </row>
    <row r="38" spans="1:14" x14ac:dyDescent="0.25">
      <c r="A38" s="115"/>
      <c r="B38" s="63"/>
      <c r="C38" s="63"/>
      <c r="D38" s="63"/>
      <c r="E38" s="63"/>
      <c r="F38" s="77"/>
      <c r="G38" s="118"/>
      <c r="H38" s="63"/>
      <c r="I38" s="74"/>
      <c r="J38" s="63"/>
      <c r="K38" s="63"/>
      <c r="L38" s="128"/>
    </row>
    <row r="39" spans="1:14" ht="15.75" thickBot="1" x14ac:dyDescent="0.3">
      <c r="A39" s="115"/>
      <c r="B39" s="63"/>
      <c r="C39" s="63"/>
      <c r="D39" s="63"/>
      <c r="E39" s="63"/>
      <c r="F39" s="63"/>
      <c r="G39" s="63"/>
      <c r="H39" s="63"/>
      <c r="I39" s="63"/>
      <c r="J39" s="63"/>
      <c r="K39" s="65"/>
      <c r="L39" s="132"/>
    </row>
    <row r="40" spans="1:14" ht="15.75" thickTop="1" x14ac:dyDescent="0.25">
      <c r="A40" s="133"/>
      <c r="B40" s="79"/>
      <c r="C40" s="79"/>
      <c r="D40" s="79"/>
      <c r="E40" s="79"/>
      <c r="F40" s="79"/>
      <c r="G40" s="79"/>
      <c r="H40" s="79"/>
      <c r="I40" s="79"/>
      <c r="J40" s="79"/>
      <c r="K40" s="80" t="s">
        <v>223</v>
      </c>
      <c r="L40" s="134">
        <f>L18</f>
        <v>0.52414215952251764</v>
      </c>
      <c r="N40" s="52"/>
    </row>
    <row r="41" spans="1:14" x14ac:dyDescent="0.25">
      <c r="A41" s="115"/>
      <c r="B41" s="63"/>
      <c r="C41" s="63"/>
      <c r="D41" s="63"/>
      <c r="E41" s="63"/>
      <c r="F41" s="63"/>
      <c r="G41" s="63"/>
      <c r="H41" s="63"/>
      <c r="I41" s="63"/>
      <c r="J41" s="63"/>
      <c r="K41" s="65"/>
      <c r="L41" s="116"/>
      <c r="N41" s="53"/>
    </row>
    <row r="42" spans="1:14" ht="15.75" thickBot="1" x14ac:dyDescent="0.3">
      <c r="A42" s="135"/>
      <c r="B42" s="136"/>
      <c r="C42" s="136"/>
      <c r="D42" s="136"/>
      <c r="E42" s="136"/>
      <c r="F42" s="136"/>
      <c r="G42" s="136"/>
      <c r="H42" s="136"/>
      <c r="I42" s="136"/>
      <c r="J42" s="136"/>
      <c r="K42" s="137"/>
      <c r="L42" s="138"/>
    </row>
    <row r="43" spans="1:14" ht="15.75" thickBot="1" x14ac:dyDescent="0.3"/>
    <row r="44" spans="1:14" ht="20.25" x14ac:dyDescent="0.3">
      <c r="A44" s="100" t="s">
        <v>181</v>
      </c>
      <c r="B44" s="101"/>
      <c r="C44" s="102"/>
      <c r="D44" s="102"/>
      <c r="E44" s="102"/>
      <c r="F44" s="102"/>
      <c r="G44" s="101" t="s">
        <v>182</v>
      </c>
      <c r="H44" s="101"/>
      <c r="I44" s="102"/>
      <c r="J44" s="102"/>
      <c r="K44" s="102"/>
      <c r="L44" s="103" t="s">
        <v>201</v>
      </c>
    </row>
    <row r="45" spans="1:14" ht="20.25" x14ac:dyDescent="0.3">
      <c r="A45" s="104" t="s">
        <v>183</v>
      </c>
      <c r="B45" s="105"/>
      <c r="C45" s="105"/>
      <c r="D45" s="106" t="s">
        <v>200</v>
      </c>
      <c r="E45" s="105"/>
      <c r="F45" s="105"/>
      <c r="G45" s="107" t="s">
        <v>65</v>
      </c>
      <c r="H45" s="107"/>
      <c r="I45" s="105"/>
      <c r="J45" s="105"/>
      <c r="K45" s="105"/>
      <c r="L45" s="108"/>
    </row>
    <row r="46" spans="1:14" ht="27.75" customHeight="1" thickBot="1" x14ac:dyDescent="0.3">
      <c r="A46" s="799" t="s">
        <v>224</v>
      </c>
      <c r="B46" s="800"/>
      <c r="C46" s="800"/>
      <c r="D46" s="55"/>
      <c r="E46" s="55"/>
      <c r="F46" s="55"/>
      <c r="G46" s="54"/>
      <c r="H46" s="56" t="s">
        <v>184</v>
      </c>
      <c r="I46" s="57">
        <v>1</v>
      </c>
      <c r="J46" s="58" t="s">
        <v>198</v>
      </c>
      <c r="K46" s="55"/>
      <c r="L46" s="110" t="s">
        <v>185</v>
      </c>
    </row>
    <row r="47" spans="1:14" ht="15.75" thickTop="1" x14ac:dyDescent="0.25">
      <c r="A47" s="111"/>
      <c r="B47" s="59"/>
      <c r="C47" s="59"/>
      <c r="D47" s="59"/>
      <c r="E47" s="59"/>
      <c r="F47" s="59"/>
      <c r="G47" s="59"/>
      <c r="H47" s="59"/>
      <c r="I47" s="59"/>
      <c r="J47" s="59"/>
      <c r="K47" s="60"/>
      <c r="L47" s="112"/>
    </row>
    <row r="48" spans="1:14" x14ac:dyDescent="0.25">
      <c r="A48" s="113" t="s">
        <v>202</v>
      </c>
      <c r="B48" s="61"/>
      <c r="C48" s="61"/>
      <c r="D48" s="61"/>
      <c r="E48" s="61"/>
      <c r="F48" s="62" t="s">
        <v>187</v>
      </c>
      <c r="G48" s="797" t="s">
        <v>193</v>
      </c>
      <c r="H48" s="797"/>
      <c r="I48" s="61" t="s">
        <v>204</v>
      </c>
      <c r="J48" s="61"/>
      <c r="K48" s="61"/>
      <c r="L48" s="114" t="s">
        <v>209</v>
      </c>
    </row>
    <row r="49" spans="1:18" x14ac:dyDescent="0.25">
      <c r="A49" s="115"/>
      <c r="B49" s="63"/>
      <c r="C49" s="63"/>
      <c r="D49" s="63"/>
      <c r="E49" s="63"/>
      <c r="F49" s="63"/>
      <c r="G49" s="64" t="s">
        <v>194</v>
      </c>
      <c r="H49" s="64" t="s">
        <v>195</v>
      </c>
      <c r="I49" s="64" t="s">
        <v>205</v>
      </c>
      <c r="J49" s="64" t="s">
        <v>196</v>
      </c>
      <c r="K49" s="65"/>
      <c r="L49" s="116"/>
    </row>
    <row r="50" spans="1:18" x14ac:dyDescent="0.25">
      <c r="A50" s="117"/>
      <c r="B50" s="67"/>
      <c r="C50" s="67"/>
      <c r="D50" s="92"/>
      <c r="E50" s="92"/>
      <c r="F50" s="118"/>
      <c r="G50" s="68"/>
      <c r="H50" s="92"/>
      <c r="I50" s="119"/>
      <c r="J50" s="92"/>
      <c r="K50" s="92"/>
      <c r="L50" s="120"/>
    </row>
    <row r="51" spans="1:18" x14ac:dyDescent="0.25">
      <c r="A51" s="115"/>
      <c r="B51" s="63"/>
      <c r="C51" s="63"/>
      <c r="D51" s="63"/>
      <c r="E51" s="63"/>
      <c r="F51" s="63"/>
      <c r="G51" s="63"/>
      <c r="H51" s="63"/>
      <c r="I51" s="64" t="s">
        <v>210</v>
      </c>
      <c r="J51" s="64"/>
      <c r="K51" s="65"/>
      <c r="L51" s="124">
        <f>L50</f>
        <v>0</v>
      </c>
    </row>
    <row r="52" spans="1:18" x14ac:dyDescent="0.25">
      <c r="A52" s="113" t="s">
        <v>208</v>
      </c>
      <c r="B52" s="61"/>
      <c r="C52" s="61"/>
      <c r="D52" s="61"/>
      <c r="E52" s="61"/>
      <c r="F52" s="62" t="s">
        <v>187</v>
      </c>
      <c r="G52" s="61" t="s">
        <v>73</v>
      </c>
      <c r="H52" s="61"/>
      <c r="I52" s="61" t="s">
        <v>214</v>
      </c>
      <c r="J52" s="61"/>
      <c r="K52" s="61"/>
      <c r="L52" s="114" t="s">
        <v>215</v>
      </c>
    </row>
    <row r="53" spans="1:18" x14ac:dyDescent="0.25">
      <c r="A53" s="115" t="s">
        <v>226</v>
      </c>
      <c r="B53" s="63" t="s">
        <v>225</v>
      </c>
      <c r="C53" s="63"/>
      <c r="D53" s="89"/>
      <c r="E53" s="89"/>
      <c r="F53" s="91" t="s">
        <v>229</v>
      </c>
      <c r="G53" s="92" t="s">
        <v>231</v>
      </c>
      <c r="H53" s="89"/>
      <c r="I53" s="91" t="s">
        <v>232</v>
      </c>
      <c r="J53" s="89"/>
      <c r="K53" s="89"/>
      <c r="L53" s="139">
        <f>I53*F53</f>
        <v>1.722248</v>
      </c>
    </row>
    <row r="54" spans="1:18" x14ac:dyDescent="0.25">
      <c r="A54" s="115" t="s">
        <v>227</v>
      </c>
      <c r="B54" s="63" t="s">
        <v>228</v>
      </c>
      <c r="C54" s="89"/>
      <c r="D54" s="89"/>
      <c r="E54" s="89"/>
      <c r="F54" s="91" t="s">
        <v>230</v>
      </c>
      <c r="G54" s="92" t="s">
        <v>231</v>
      </c>
      <c r="H54" s="89"/>
      <c r="I54" s="91" t="s">
        <v>233</v>
      </c>
      <c r="J54" s="89"/>
      <c r="K54" s="89"/>
      <c r="L54" s="139">
        <f>I54*F54</f>
        <v>18.517312</v>
      </c>
    </row>
    <row r="55" spans="1:18" x14ac:dyDescent="0.25">
      <c r="A55" s="140"/>
      <c r="B55" s="89"/>
      <c r="C55" s="89"/>
      <c r="D55" s="89"/>
      <c r="E55" s="89"/>
      <c r="F55" s="90"/>
      <c r="G55" s="89"/>
      <c r="H55" s="89"/>
      <c r="I55" s="89"/>
      <c r="J55" s="89"/>
      <c r="K55" s="89"/>
      <c r="L55" s="141"/>
    </row>
    <row r="56" spans="1:18" x14ac:dyDescent="0.25">
      <c r="A56" s="140"/>
      <c r="B56" s="89"/>
      <c r="C56" s="89"/>
      <c r="D56" s="89"/>
      <c r="E56" s="89"/>
      <c r="F56" s="90"/>
      <c r="G56" s="89"/>
      <c r="H56" s="89"/>
      <c r="I56" s="89"/>
      <c r="J56" s="89"/>
      <c r="K56" s="89"/>
      <c r="L56" s="141"/>
    </row>
    <row r="57" spans="1:18" x14ac:dyDescent="0.25">
      <c r="A57" s="115"/>
      <c r="B57" s="63"/>
      <c r="C57" s="63"/>
      <c r="D57" s="63"/>
      <c r="E57" s="63"/>
      <c r="F57" s="63"/>
      <c r="G57" s="64"/>
      <c r="H57" s="64"/>
      <c r="I57" s="64" t="s">
        <v>211</v>
      </c>
      <c r="J57" s="64"/>
      <c r="K57" s="65"/>
      <c r="L57" s="123">
        <f>SUM(L53:L56)</f>
        <v>20.239560000000001</v>
      </c>
    </row>
    <row r="58" spans="1:18" x14ac:dyDescent="0.25">
      <c r="A58" s="121"/>
      <c r="B58" s="83"/>
      <c r="C58" s="83"/>
      <c r="D58" s="82"/>
      <c r="E58" s="82"/>
      <c r="F58" s="84"/>
      <c r="G58" s="85"/>
      <c r="H58" s="82"/>
      <c r="I58" s="81" t="s">
        <v>212</v>
      </c>
      <c r="J58" s="82"/>
      <c r="K58" s="82"/>
      <c r="L58" s="142">
        <f>L57+L51</f>
        <v>20.239560000000001</v>
      </c>
    </row>
    <row r="59" spans="1:18" x14ac:dyDescent="0.25">
      <c r="A59" s="115"/>
      <c r="B59" s="63"/>
      <c r="C59" s="63"/>
      <c r="D59" s="63"/>
      <c r="E59" s="63"/>
      <c r="F59" s="63"/>
      <c r="G59" s="63"/>
      <c r="H59" s="63"/>
      <c r="I59" s="64" t="s">
        <v>213</v>
      </c>
      <c r="J59" s="64"/>
      <c r="K59" s="65"/>
      <c r="L59" s="123">
        <f>L58/I46</f>
        <v>20.239560000000001</v>
      </c>
    </row>
    <row r="60" spans="1:18" x14ac:dyDescent="0.25">
      <c r="A60" s="115"/>
      <c r="B60" s="63"/>
      <c r="C60" s="63"/>
      <c r="D60" s="63"/>
      <c r="E60" s="63"/>
      <c r="F60" s="63"/>
      <c r="G60" s="63"/>
      <c r="H60" s="63"/>
      <c r="I60" s="64" t="s">
        <v>216</v>
      </c>
      <c r="J60" s="64"/>
      <c r="K60" s="65"/>
      <c r="L60" s="124">
        <v>0</v>
      </c>
    </row>
    <row r="61" spans="1:18" x14ac:dyDescent="0.25">
      <c r="A61" s="115"/>
      <c r="B61" s="63"/>
      <c r="C61" s="63"/>
      <c r="D61" s="63"/>
      <c r="E61" s="63"/>
      <c r="F61" s="63"/>
      <c r="G61" s="63"/>
      <c r="H61" s="63"/>
      <c r="I61" s="64" t="s">
        <v>217</v>
      </c>
      <c r="J61" s="64"/>
      <c r="K61" s="65"/>
      <c r="L61" s="124">
        <v>0</v>
      </c>
    </row>
    <row r="62" spans="1:18" x14ac:dyDescent="0.25">
      <c r="A62" s="115"/>
      <c r="B62" s="63"/>
      <c r="C62" s="63"/>
      <c r="D62" s="63"/>
      <c r="E62" s="63"/>
      <c r="F62" s="63"/>
      <c r="G62" s="63"/>
      <c r="H62" s="63"/>
      <c r="I62" s="63"/>
      <c r="J62" s="63"/>
      <c r="K62" s="65"/>
      <c r="L62" s="116"/>
      <c r="R62" s="161" t="s">
        <v>242</v>
      </c>
    </row>
    <row r="63" spans="1:18" x14ac:dyDescent="0.25">
      <c r="A63" s="125" t="s">
        <v>186</v>
      </c>
      <c r="B63" s="69"/>
      <c r="C63" s="69"/>
      <c r="D63" s="69"/>
      <c r="E63" s="69"/>
      <c r="F63" s="70" t="s">
        <v>187</v>
      </c>
      <c r="G63" s="70" t="s">
        <v>73</v>
      </c>
      <c r="H63" s="69"/>
      <c r="I63" s="69" t="s">
        <v>188</v>
      </c>
      <c r="J63" s="69"/>
      <c r="K63" s="69"/>
      <c r="L63" s="126" t="s">
        <v>189</v>
      </c>
      <c r="R63" s="161" t="s">
        <v>243</v>
      </c>
    </row>
    <row r="64" spans="1:18" x14ac:dyDescent="0.25">
      <c r="A64" s="117" t="s">
        <v>234</v>
      </c>
      <c r="B64" s="67" t="s">
        <v>238</v>
      </c>
      <c r="C64" s="67"/>
      <c r="D64" s="92"/>
      <c r="E64" s="92"/>
      <c r="F64" s="118" t="s">
        <v>242</v>
      </c>
      <c r="G64" s="68" t="s">
        <v>112</v>
      </c>
      <c r="H64" s="92"/>
      <c r="I64" s="119" t="s">
        <v>246</v>
      </c>
      <c r="J64" s="92"/>
      <c r="K64" s="92"/>
      <c r="L64" s="143">
        <f>I64*F64</f>
        <v>23.209617684000001</v>
      </c>
    </row>
    <row r="65" spans="1:18" x14ac:dyDescent="0.25">
      <c r="A65" s="117" t="s">
        <v>235</v>
      </c>
      <c r="B65" s="67" t="s">
        <v>239</v>
      </c>
      <c r="C65" s="67"/>
      <c r="D65" s="92"/>
      <c r="E65" s="92"/>
      <c r="F65" s="118" t="s">
        <v>243</v>
      </c>
      <c r="G65" s="68" t="s">
        <v>112</v>
      </c>
      <c r="H65" s="92"/>
      <c r="I65" s="119" t="s">
        <v>247</v>
      </c>
      <c r="J65" s="92"/>
      <c r="K65" s="92"/>
      <c r="L65" s="143">
        <f t="shared" ref="L65:L67" si="0">I65*F65</f>
        <v>22.671350399999998</v>
      </c>
      <c r="R65" s="1">
        <f>R63+R62</f>
        <v>0.49214999999999998</v>
      </c>
    </row>
    <row r="66" spans="1:18" x14ac:dyDescent="0.25">
      <c r="A66" s="117" t="s">
        <v>236</v>
      </c>
      <c r="B66" s="67" t="s">
        <v>240</v>
      </c>
      <c r="C66" s="67"/>
      <c r="D66" s="92"/>
      <c r="E66" s="92"/>
      <c r="F66" s="118" t="s">
        <v>244</v>
      </c>
      <c r="G66" s="68" t="s">
        <v>111</v>
      </c>
      <c r="H66" s="92"/>
      <c r="I66" s="119" t="s">
        <v>248</v>
      </c>
      <c r="J66" s="92"/>
      <c r="K66" s="92"/>
      <c r="L66" s="143">
        <f t="shared" si="0"/>
        <v>16.45</v>
      </c>
    </row>
    <row r="67" spans="1:18" x14ac:dyDescent="0.25">
      <c r="A67" s="117" t="s">
        <v>237</v>
      </c>
      <c r="B67" s="67" t="s">
        <v>241</v>
      </c>
      <c r="C67" s="67"/>
      <c r="D67" s="92"/>
      <c r="E67" s="92"/>
      <c r="F67" s="118" t="s">
        <v>245</v>
      </c>
      <c r="G67" s="68" t="s">
        <v>198</v>
      </c>
      <c r="H67" s="92"/>
      <c r="I67" s="119" t="s">
        <v>249</v>
      </c>
      <c r="J67" s="92"/>
      <c r="K67" s="92"/>
      <c r="L67" s="143">
        <f t="shared" si="0"/>
        <v>18.549800000000001</v>
      </c>
    </row>
    <row r="68" spans="1:18" x14ac:dyDescent="0.25">
      <c r="A68" s="117"/>
      <c r="B68" s="67"/>
      <c r="C68" s="67"/>
      <c r="D68" s="92"/>
      <c r="E68" s="92"/>
      <c r="F68" s="118"/>
      <c r="G68" s="68"/>
      <c r="H68" s="92"/>
      <c r="I68" s="119"/>
      <c r="J68" s="92"/>
      <c r="K68" s="92"/>
      <c r="L68" s="120"/>
    </row>
    <row r="69" spans="1:18" x14ac:dyDescent="0.25">
      <c r="A69" s="115"/>
      <c r="B69" s="798"/>
      <c r="C69" s="798"/>
      <c r="D69" s="63"/>
      <c r="E69" s="63"/>
      <c r="F69" s="63"/>
      <c r="G69" s="63"/>
      <c r="H69" s="63"/>
      <c r="I69" s="63"/>
      <c r="J69" s="63"/>
      <c r="K69" s="65" t="s">
        <v>190</v>
      </c>
      <c r="L69" s="144">
        <f>TRUNC(SUM(L64:L68),2)</f>
        <v>80.88</v>
      </c>
    </row>
    <row r="70" spans="1:18" x14ac:dyDescent="0.25">
      <c r="A70" s="145" t="s">
        <v>197</v>
      </c>
      <c r="B70" s="93"/>
      <c r="C70" s="93"/>
      <c r="D70" s="93"/>
      <c r="E70" s="93"/>
      <c r="F70" s="94" t="s">
        <v>187</v>
      </c>
      <c r="G70" s="94" t="s">
        <v>73</v>
      </c>
      <c r="H70" s="93"/>
      <c r="I70" s="93" t="s">
        <v>188</v>
      </c>
      <c r="J70" s="93"/>
      <c r="K70" s="93"/>
      <c r="L70" s="146" t="s">
        <v>189</v>
      </c>
    </row>
    <row r="71" spans="1:18" x14ac:dyDescent="0.25">
      <c r="A71" s="147" t="s">
        <v>250</v>
      </c>
      <c r="B71" s="78"/>
      <c r="C71" s="63"/>
      <c r="D71" s="63"/>
      <c r="E71" s="63"/>
      <c r="F71" s="77">
        <v>0.6</v>
      </c>
      <c r="G71" s="68" t="s">
        <v>112</v>
      </c>
      <c r="H71" s="63"/>
      <c r="I71" s="74">
        <v>5.93</v>
      </c>
      <c r="J71" s="63"/>
      <c r="K71" s="63"/>
      <c r="L71" s="143">
        <f t="shared" ref="L71:L72" si="1">I71*F71</f>
        <v>3.5579999999999998</v>
      </c>
    </row>
    <row r="72" spans="1:18" x14ac:dyDescent="0.25">
      <c r="A72" s="131" t="s">
        <v>251</v>
      </c>
      <c r="B72" s="78"/>
      <c r="C72" s="63"/>
      <c r="D72" s="63"/>
      <c r="E72" s="63"/>
      <c r="F72" s="77">
        <v>0.1</v>
      </c>
      <c r="G72" s="68" t="s">
        <v>112</v>
      </c>
      <c r="H72" s="63"/>
      <c r="I72" s="74">
        <v>27.14</v>
      </c>
      <c r="J72" s="63"/>
      <c r="K72" s="63"/>
      <c r="L72" s="143">
        <f t="shared" si="1"/>
        <v>2.7140000000000004</v>
      </c>
    </row>
    <row r="73" spans="1:18" x14ac:dyDescent="0.25">
      <c r="A73" s="131"/>
      <c r="B73" s="78"/>
      <c r="C73" s="63"/>
      <c r="D73" s="63"/>
      <c r="E73" s="63"/>
      <c r="F73" s="77"/>
      <c r="G73" s="118"/>
      <c r="H73" s="63"/>
      <c r="I73" s="74"/>
      <c r="J73" s="63"/>
      <c r="K73" s="63"/>
      <c r="L73" s="128"/>
    </row>
    <row r="74" spans="1:18" x14ac:dyDescent="0.25">
      <c r="A74" s="131"/>
      <c r="B74" s="78"/>
      <c r="C74" s="63"/>
      <c r="D74" s="63"/>
      <c r="E74" s="63"/>
      <c r="F74" s="77"/>
      <c r="G74" s="118"/>
      <c r="H74" s="63"/>
      <c r="I74" s="63"/>
      <c r="J74" s="63"/>
      <c r="K74" s="65" t="s">
        <v>252</v>
      </c>
      <c r="L74" s="148">
        <f>SUM(L71:L73)</f>
        <v>6.2720000000000002</v>
      </c>
    </row>
    <row r="75" spans="1:18" x14ac:dyDescent="0.25">
      <c r="A75" s="129" t="s">
        <v>253</v>
      </c>
      <c r="B75" s="75"/>
      <c r="C75" s="75"/>
      <c r="D75" s="75"/>
      <c r="E75" s="75"/>
      <c r="F75" s="76" t="s">
        <v>71</v>
      </c>
      <c r="G75" s="94" t="s">
        <v>187</v>
      </c>
      <c r="H75" s="94" t="s">
        <v>73</v>
      </c>
      <c r="I75" s="93" t="s">
        <v>188</v>
      </c>
      <c r="J75" s="75"/>
      <c r="K75" s="75"/>
      <c r="L75" s="130" t="s">
        <v>189</v>
      </c>
    </row>
    <row r="76" spans="1:18" x14ac:dyDescent="0.25">
      <c r="A76" s="117" t="s">
        <v>234</v>
      </c>
      <c r="B76" s="67" t="s">
        <v>238</v>
      </c>
      <c r="C76" s="67"/>
      <c r="D76" s="63"/>
      <c r="E76" s="63"/>
      <c r="F76" s="149">
        <v>5914647</v>
      </c>
      <c r="G76" s="118">
        <v>0.36910999999999999</v>
      </c>
      <c r="H76" s="78" t="s">
        <v>254</v>
      </c>
      <c r="I76" s="74">
        <v>1.01</v>
      </c>
      <c r="J76" s="63"/>
      <c r="K76" s="63"/>
      <c r="L76" s="143">
        <f>I76*G76</f>
        <v>0.3728011</v>
      </c>
    </row>
    <row r="77" spans="1:18" x14ac:dyDescent="0.25">
      <c r="A77" s="117" t="s">
        <v>235</v>
      </c>
      <c r="B77" s="67" t="s">
        <v>239</v>
      </c>
      <c r="C77" s="67"/>
      <c r="D77" s="63"/>
      <c r="E77" s="63"/>
      <c r="F77" s="149">
        <v>5914647</v>
      </c>
      <c r="G77" s="118">
        <v>0.36912</v>
      </c>
      <c r="H77" s="78" t="s">
        <v>254</v>
      </c>
      <c r="I77" s="74">
        <v>1.01</v>
      </c>
      <c r="J77" s="63"/>
      <c r="K77" s="63"/>
      <c r="L77" s="143">
        <f t="shared" ref="L77:L79" si="2">I77*G77</f>
        <v>0.37281120000000001</v>
      </c>
    </row>
    <row r="78" spans="1:18" x14ac:dyDescent="0.25">
      <c r="A78" s="117" t="s">
        <v>236</v>
      </c>
      <c r="B78" s="67" t="s">
        <v>240</v>
      </c>
      <c r="C78" s="67"/>
      <c r="D78" s="63"/>
      <c r="E78" s="63"/>
      <c r="F78" s="149">
        <v>5914655</v>
      </c>
      <c r="G78" s="118">
        <v>8.8000000000000003E-4</v>
      </c>
      <c r="H78" s="78" t="s">
        <v>254</v>
      </c>
      <c r="I78" s="74">
        <v>22.67</v>
      </c>
      <c r="J78" s="63"/>
      <c r="K78" s="63"/>
      <c r="L78" s="143">
        <f t="shared" si="2"/>
        <v>1.9949600000000001E-2</v>
      </c>
    </row>
    <row r="79" spans="1:18" x14ac:dyDescent="0.25">
      <c r="A79" s="117" t="s">
        <v>237</v>
      </c>
      <c r="B79" s="67" t="s">
        <v>241</v>
      </c>
      <c r="C79" s="67"/>
      <c r="D79" s="63"/>
      <c r="E79" s="63"/>
      <c r="F79" s="149">
        <v>5914655</v>
      </c>
      <c r="G79" s="63">
        <v>1.7099999999999999E-3</v>
      </c>
      <c r="H79" s="78" t="s">
        <v>254</v>
      </c>
      <c r="I79" s="74">
        <v>22.67</v>
      </c>
      <c r="J79" s="63"/>
      <c r="K79" s="65"/>
      <c r="L79" s="143">
        <f t="shared" si="2"/>
        <v>3.87657E-2</v>
      </c>
    </row>
    <row r="80" spans="1:18" x14ac:dyDescent="0.25">
      <c r="A80" s="117"/>
      <c r="B80" s="67"/>
      <c r="C80" s="67"/>
      <c r="D80" s="63"/>
      <c r="E80" s="63"/>
      <c r="F80" s="63"/>
      <c r="G80" s="63"/>
      <c r="H80" s="63"/>
      <c r="I80" s="63"/>
      <c r="J80" s="63"/>
      <c r="K80" s="65"/>
      <c r="L80" s="132"/>
    </row>
    <row r="81" spans="1:12" x14ac:dyDescent="0.25">
      <c r="A81" s="117"/>
      <c r="B81" s="67"/>
      <c r="C81" s="67"/>
      <c r="D81" s="63"/>
      <c r="E81" s="63"/>
      <c r="F81" s="63"/>
      <c r="G81" s="63"/>
      <c r="H81" s="63"/>
      <c r="I81" s="63"/>
      <c r="J81" s="63"/>
      <c r="K81" s="65" t="s">
        <v>259</v>
      </c>
      <c r="L81" s="148">
        <f>SUM(L76:L80)</f>
        <v>0.80432760000000003</v>
      </c>
    </row>
    <row r="82" spans="1:12" x14ac:dyDescent="0.25">
      <c r="A82" s="150" t="s">
        <v>218</v>
      </c>
      <c r="B82" s="98"/>
      <c r="C82" s="98"/>
      <c r="D82" s="98"/>
      <c r="E82" s="99" t="s">
        <v>187</v>
      </c>
      <c r="F82" s="99" t="s">
        <v>73</v>
      </c>
      <c r="G82" s="99"/>
      <c r="H82" s="98"/>
      <c r="I82" s="98" t="s">
        <v>219</v>
      </c>
      <c r="J82" s="98"/>
      <c r="K82" s="98"/>
      <c r="L82" s="151" t="s">
        <v>189</v>
      </c>
    </row>
    <row r="83" spans="1:12" x14ac:dyDescent="0.25">
      <c r="A83" s="115"/>
      <c r="B83" s="63"/>
      <c r="C83" s="63"/>
      <c r="D83" s="63"/>
      <c r="E83" s="63"/>
      <c r="F83" s="77"/>
      <c r="G83" s="95" t="s">
        <v>220</v>
      </c>
      <c r="H83" s="96" t="s">
        <v>221</v>
      </c>
      <c r="I83" s="97" t="s">
        <v>222</v>
      </c>
      <c r="J83" s="63"/>
      <c r="K83" s="63"/>
      <c r="L83" s="128"/>
    </row>
    <row r="84" spans="1:12" x14ac:dyDescent="0.25">
      <c r="A84" s="131"/>
      <c r="B84" s="78"/>
      <c r="C84" s="63"/>
      <c r="D84" s="63"/>
      <c r="E84" s="63"/>
      <c r="F84" s="77"/>
      <c r="G84" s="118"/>
      <c r="H84" s="63"/>
      <c r="I84" s="74"/>
      <c r="J84" s="63"/>
      <c r="K84" s="63"/>
      <c r="L84" s="128"/>
    </row>
    <row r="85" spans="1:12" x14ac:dyDescent="0.25">
      <c r="A85" s="115" t="s">
        <v>255</v>
      </c>
      <c r="B85" s="63"/>
      <c r="C85" s="63"/>
      <c r="D85" s="63"/>
      <c r="E85" s="63">
        <v>0.36910999999999999</v>
      </c>
      <c r="F85" s="77" t="s">
        <v>203</v>
      </c>
      <c r="G85" s="149">
        <v>5914359</v>
      </c>
      <c r="H85" s="63">
        <v>5914374</v>
      </c>
      <c r="I85" s="63">
        <v>5914389</v>
      </c>
      <c r="J85" s="63"/>
      <c r="K85" s="63"/>
      <c r="L85" s="128"/>
    </row>
    <row r="86" spans="1:12" x14ac:dyDescent="0.25">
      <c r="A86" s="115" t="s">
        <v>256</v>
      </c>
      <c r="B86" s="63"/>
      <c r="C86" s="63"/>
      <c r="D86" s="63"/>
      <c r="E86" s="63">
        <v>0.36912</v>
      </c>
      <c r="F86" s="77" t="s">
        <v>203</v>
      </c>
      <c r="G86" s="149">
        <v>5914359</v>
      </c>
      <c r="H86" s="63">
        <v>5914374</v>
      </c>
      <c r="I86" s="63">
        <v>5914389</v>
      </c>
      <c r="J86" s="63"/>
      <c r="K86" s="63"/>
      <c r="L86" s="128"/>
    </row>
    <row r="87" spans="1:12" ht="31.5" customHeight="1" x14ac:dyDescent="0.25">
      <c r="A87" s="801" t="s">
        <v>257</v>
      </c>
      <c r="B87" s="802"/>
      <c r="C87" s="802"/>
      <c r="D87" s="63"/>
      <c r="E87" s="63">
        <v>8.8000000000000003E-4</v>
      </c>
      <c r="F87" s="77" t="s">
        <v>203</v>
      </c>
      <c r="G87" s="149">
        <v>5914449</v>
      </c>
      <c r="H87" s="63">
        <v>5914464</v>
      </c>
      <c r="I87" s="63">
        <v>5914479</v>
      </c>
      <c r="J87" s="63"/>
      <c r="K87" s="63"/>
      <c r="L87" s="128"/>
    </row>
    <row r="88" spans="1:12" ht="31.5" customHeight="1" x14ac:dyDescent="0.25">
      <c r="A88" s="801" t="s">
        <v>258</v>
      </c>
      <c r="B88" s="802"/>
      <c r="C88" s="802"/>
      <c r="D88" s="63"/>
      <c r="E88" s="63">
        <v>1.7099999999999999E-3</v>
      </c>
      <c r="F88" s="77" t="s">
        <v>203</v>
      </c>
      <c r="G88" s="149">
        <v>5914449</v>
      </c>
      <c r="H88" s="63">
        <v>5914464</v>
      </c>
      <c r="I88" s="63">
        <v>5914479</v>
      </c>
      <c r="J88" s="63"/>
      <c r="K88" s="63"/>
      <c r="L88" s="128"/>
    </row>
    <row r="89" spans="1:12" ht="15.75" thickBot="1" x14ac:dyDescent="0.3">
      <c r="A89" s="115"/>
      <c r="B89" s="63"/>
      <c r="C89" s="63"/>
      <c r="D89" s="63"/>
      <c r="E89" s="63"/>
      <c r="F89" s="77"/>
      <c r="G89" s="118"/>
      <c r="H89" s="63"/>
      <c r="I89" s="74"/>
      <c r="J89" s="63"/>
      <c r="K89" s="63"/>
      <c r="L89" s="128"/>
    </row>
    <row r="90" spans="1:12" ht="15.75" thickTop="1" x14ac:dyDescent="0.25">
      <c r="A90" s="133"/>
      <c r="B90" s="79"/>
      <c r="C90" s="79"/>
      <c r="D90" s="79"/>
      <c r="E90" s="79"/>
      <c r="F90" s="79"/>
      <c r="G90" s="79"/>
      <c r="H90" s="79"/>
      <c r="I90" s="79"/>
      <c r="J90" s="79"/>
      <c r="K90" s="80" t="s">
        <v>223</v>
      </c>
      <c r="L90" s="134">
        <f>SUM(L81,L74,L69,L57)</f>
        <v>108.19588759999999</v>
      </c>
    </row>
    <row r="91" spans="1:12" x14ac:dyDescent="0.25">
      <c r="A91" s="115"/>
      <c r="B91" s="63"/>
      <c r="C91" s="63"/>
      <c r="D91" s="63"/>
      <c r="E91" s="63"/>
      <c r="F91" s="63"/>
      <c r="G91" s="63"/>
      <c r="H91" s="63"/>
      <c r="I91" s="63"/>
      <c r="J91" s="63"/>
      <c r="K91" s="65"/>
      <c r="L91" s="116"/>
    </row>
    <row r="92" spans="1:12" ht="15.75" thickBot="1" x14ac:dyDescent="0.3">
      <c r="A92" s="135"/>
      <c r="B92" s="136"/>
      <c r="C92" s="136"/>
      <c r="D92" s="136"/>
      <c r="E92" s="136"/>
      <c r="F92" s="136"/>
      <c r="G92" s="136"/>
      <c r="H92" s="136"/>
      <c r="I92" s="136"/>
      <c r="J92" s="136"/>
      <c r="K92" s="137"/>
      <c r="L92" s="138"/>
    </row>
    <row r="93" spans="1:12" ht="15.75" thickBot="1" x14ac:dyDescent="0.3"/>
    <row r="94" spans="1:12" ht="20.25" x14ac:dyDescent="0.3">
      <c r="A94" s="100" t="s">
        <v>181</v>
      </c>
      <c r="B94" s="101"/>
      <c r="C94" s="102"/>
      <c r="D94" s="102"/>
      <c r="E94" s="102"/>
      <c r="F94" s="102"/>
      <c r="G94" s="101" t="s">
        <v>182</v>
      </c>
      <c r="H94" s="101"/>
      <c r="I94" s="102"/>
      <c r="J94" s="102"/>
      <c r="K94" s="102"/>
      <c r="L94" s="103" t="s">
        <v>201</v>
      </c>
    </row>
    <row r="95" spans="1:12" ht="20.25" x14ac:dyDescent="0.3">
      <c r="A95" s="104" t="s">
        <v>183</v>
      </c>
      <c r="B95" s="105"/>
      <c r="C95" s="105"/>
      <c r="D95" s="106" t="s">
        <v>200</v>
      </c>
      <c r="E95" s="105"/>
      <c r="F95" s="105"/>
      <c r="G95" s="107" t="s">
        <v>65</v>
      </c>
      <c r="H95" s="107"/>
      <c r="I95" s="105"/>
      <c r="J95" s="105"/>
      <c r="K95" s="105"/>
      <c r="L95" s="108"/>
    </row>
    <row r="96" spans="1:12" ht="28.5" customHeight="1" thickBot="1" x14ac:dyDescent="0.3">
      <c r="A96" s="803" t="s">
        <v>269</v>
      </c>
      <c r="B96" s="804"/>
      <c r="C96" s="804"/>
      <c r="D96" s="804"/>
      <c r="E96" s="804"/>
      <c r="F96" s="804"/>
      <c r="G96" s="54"/>
      <c r="H96" s="56" t="s">
        <v>184</v>
      </c>
      <c r="I96" s="57">
        <v>224.1</v>
      </c>
      <c r="J96" s="58" t="s">
        <v>203</v>
      </c>
      <c r="K96" s="55"/>
      <c r="L96" s="110" t="s">
        <v>185</v>
      </c>
    </row>
    <row r="97" spans="1:12" ht="15.75" thickTop="1" x14ac:dyDescent="0.25">
      <c r="A97" s="111"/>
      <c r="B97" s="59"/>
      <c r="C97" s="59"/>
      <c r="D97" s="59"/>
      <c r="E97" s="59"/>
      <c r="F97" s="59"/>
      <c r="G97" s="59"/>
      <c r="H97" s="59"/>
      <c r="I97" s="59"/>
      <c r="J97" s="59"/>
      <c r="K97" s="60"/>
      <c r="L97" s="112"/>
    </row>
    <row r="98" spans="1:12" x14ac:dyDescent="0.25">
      <c r="A98" s="113" t="s">
        <v>202</v>
      </c>
      <c r="B98" s="61"/>
      <c r="C98" s="61"/>
      <c r="D98" s="61"/>
      <c r="E98" s="61"/>
      <c r="F98" s="62" t="s">
        <v>187</v>
      </c>
      <c r="G98" s="797" t="s">
        <v>193</v>
      </c>
      <c r="H98" s="797"/>
      <c r="I98" s="61" t="s">
        <v>204</v>
      </c>
      <c r="J98" s="61"/>
      <c r="K98" s="61"/>
      <c r="L98" s="114" t="s">
        <v>209</v>
      </c>
    </row>
    <row r="99" spans="1:12" x14ac:dyDescent="0.25">
      <c r="A99" s="115"/>
      <c r="B99" s="63"/>
      <c r="C99" s="63"/>
      <c r="D99" s="63"/>
      <c r="E99" s="63"/>
      <c r="F99" s="63"/>
      <c r="G99" s="64" t="s">
        <v>194</v>
      </c>
      <c r="H99" s="64" t="s">
        <v>195</v>
      </c>
      <c r="I99" s="64" t="s">
        <v>205</v>
      </c>
      <c r="J99" s="64" t="s">
        <v>196</v>
      </c>
      <c r="K99" s="65"/>
      <c r="L99" s="116"/>
    </row>
    <row r="100" spans="1:12" x14ac:dyDescent="0.25">
      <c r="A100" s="117" t="s">
        <v>270</v>
      </c>
      <c r="B100" s="67"/>
      <c r="C100" s="67" t="s">
        <v>271</v>
      </c>
      <c r="D100" s="92"/>
      <c r="E100" s="92"/>
      <c r="F100" s="118">
        <v>1</v>
      </c>
      <c r="G100" s="68">
        <v>1</v>
      </c>
      <c r="H100" s="92">
        <v>0</v>
      </c>
      <c r="I100" s="119">
        <v>139.09039999999999</v>
      </c>
      <c r="J100" s="92">
        <v>42.308599999999998</v>
      </c>
      <c r="K100" s="92"/>
      <c r="L100" s="120">
        <f>I100*G100</f>
        <v>139.09039999999999</v>
      </c>
    </row>
    <row r="101" spans="1:12" x14ac:dyDescent="0.25">
      <c r="A101" s="117"/>
      <c r="B101" s="67"/>
      <c r="C101" s="67"/>
      <c r="D101" s="92"/>
      <c r="E101" s="92"/>
      <c r="F101" s="118"/>
      <c r="G101" s="68"/>
      <c r="H101" s="92"/>
      <c r="I101" s="119"/>
      <c r="J101" s="92"/>
      <c r="K101" s="92"/>
      <c r="L101" s="120"/>
    </row>
    <row r="102" spans="1:12" x14ac:dyDescent="0.25">
      <c r="A102" s="117"/>
      <c r="B102" s="67"/>
      <c r="C102" s="67"/>
      <c r="D102" s="92"/>
      <c r="E102" s="92"/>
      <c r="F102" s="118"/>
      <c r="G102" s="68"/>
      <c r="H102" s="92"/>
      <c r="I102" s="119"/>
      <c r="J102" s="92"/>
      <c r="K102" s="92"/>
      <c r="L102" s="120"/>
    </row>
    <row r="103" spans="1:12" x14ac:dyDescent="0.25">
      <c r="A103" s="117"/>
      <c r="B103" s="67"/>
      <c r="C103" s="67"/>
      <c r="D103" s="92"/>
      <c r="E103" s="92"/>
      <c r="F103" s="118"/>
      <c r="G103" s="68"/>
      <c r="H103" s="92"/>
      <c r="I103" s="119"/>
      <c r="J103" s="92"/>
      <c r="K103" s="92"/>
      <c r="L103" s="120"/>
    </row>
    <row r="104" spans="1:12" x14ac:dyDescent="0.25">
      <c r="A104" s="117"/>
      <c r="B104" s="67"/>
      <c r="C104" s="67"/>
      <c r="D104" s="92"/>
      <c r="E104" s="92"/>
      <c r="F104" s="118"/>
      <c r="G104" s="68"/>
      <c r="H104" s="92"/>
      <c r="I104" s="119"/>
      <c r="J104" s="92"/>
      <c r="K104" s="92"/>
      <c r="L104" s="120"/>
    </row>
    <row r="105" spans="1:12" x14ac:dyDescent="0.25">
      <c r="A105" s="117"/>
      <c r="B105" s="67"/>
      <c r="C105" s="67"/>
      <c r="D105" s="92"/>
      <c r="E105" s="92"/>
      <c r="F105" s="118"/>
      <c r="G105" s="68"/>
      <c r="H105" s="92"/>
      <c r="I105" s="119"/>
      <c r="J105" s="92"/>
      <c r="K105" s="92"/>
      <c r="L105" s="120"/>
    </row>
    <row r="106" spans="1:12" x14ac:dyDescent="0.25">
      <c r="A106" s="115"/>
      <c r="B106" s="63"/>
      <c r="C106" s="63"/>
      <c r="D106" s="63"/>
      <c r="E106" s="63"/>
      <c r="F106" s="63"/>
      <c r="G106" s="63"/>
      <c r="H106" s="63"/>
      <c r="I106" s="64" t="s">
        <v>210</v>
      </c>
      <c r="J106" s="64"/>
      <c r="K106" s="65"/>
      <c r="L106" s="116">
        <f>L100</f>
        <v>139.09039999999999</v>
      </c>
    </row>
    <row r="107" spans="1:12" x14ac:dyDescent="0.25">
      <c r="A107" s="113" t="s">
        <v>208</v>
      </c>
      <c r="B107" s="61"/>
      <c r="C107" s="61"/>
      <c r="D107" s="61"/>
      <c r="E107" s="61"/>
      <c r="F107" s="62" t="s">
        <v>187</v>
      </c>
      <c r="G107" s="61" t="s">
        <v>73</v>
      </c>
      <c r="H107" s="61"/>
      <c r="I107" s="61" t="s">
        <v>214</v>
      </c>
      <c r="J107" s="61"/>
      <c r="K107" s="61"/>
      <c r="L107" s="114" t="s">
        <v>215</v>
      </c>
    </row>
    <row r="108" spans="1:12" x14ac:dyDescent="0.25">
      <c r="A108" s="115"/>
      <c r="B108" s="63"/>
      <c r="C108" s="63"/>
      <c r="D108" s="63"/>
      <c r="E108" s="63"/>
      <c r="F108" s="63"/>
      <c r="G108" s="64"/>
      <c r="H108" s="64"/>
      <c r="I108" s="64" t="s">
        <v>211</v>
      </c>
      <c r="J108" s="64"/>
      <c r="K108" s="65"/>
      <c r="L108" s="116"/>
    </row>
    <row r="109" spans="1:12" x14ac:dyDescent="0.25">
      <c r="A109" s="121"/>
      <c r="B109" s="83"/>
      <c r="C109" s="83"/>
      <c r="D109" s="82"/>
      <c r="E109" s="82"/>
      <c r="F109" s="84"/>
      <c r="G109" s="85"/>
      <c r="H109" s="82"/>
      <c r="I109" s="81" t="s">
        <v>212</v>
      </c>
      <c r="J109" s="82"/>
      <c r="K109" s="82"/>
      <c r="L109" s="122">
        <f>L108+L106</f>
        <v>139.09039999999999</v>
      </c>
    </row>
    <row r="110" spans="1:12" x14ac:dyDescent="0.25">
      <c r="A110" s="115"/>
      <c r="B110" s="63"/>
      <c r="C110" s="63"/>
      <c r="D110" s="63"/>
      <c r="E110" s="63"/>
      <c r="F110" s="63"/>
      <c r="G110" s="63"/>
      <c r="H110" s="63"/>
      <c r="I110" s="64" t="s">
        <v>213</v>
      </c>
      <c r="J110" s="64"/>
      <c r="K110" s="65"/>
      <c r="L110" s="123">
        <f>L109/I96</f>
        <v>0.62066220437304775</v>
      </c>
    </row>
    <row r="111" spans="1:12" x14ac:dyDescent="0.25">
      <c r="A111" s="115"/>
      <c r="B111" s="63"/>
      <c r="C111" s="63"/>
      <c r="D111" s="63"/>
      <c r="E111" s="63"/>
      <c r="F111" s="63"/>
      <c r="G111" s="63"/>
      <c r="H111" s="63"/>
      <c r="I111" s="64" t="s">
        <v>216</v>
      </c>
      <c r="J111" s="64"/>
      <c r="K111" s="65"/>
      <c r="L111" s="124">
        <v>0</v>
      </c>
    </row>
    <row r="112" spans="1:12" x14ac:dyDescent="0.25">
      <c r="A112" s="115"/>
      <c r="B112" s="63"/>
      <c r="C112" s="63"/>
      <c r="D112" s="63"/>
      <c r="E112" s="63"/>
      <c r="F112" s="63"/>
      <c r="G112" s="63"/>
      <c r="H112" s="63"/>
      <c r="I112" s="64" t="s">
        <v>217</v>
      </c>
      <c r="J112" s="64"/>
      <c r="K112" s="65"/>
      <c r="L112" s="124">
        <v>0</v>
      </c>
    </row>
    <row r="113" spans="1:12" x14ac:dyDescent="0.25">
      <c r="A113" s="115"/>
      <c r="B113" s="63"/>
      <c r="C113" s="63"/>
      <c r="D113" s="63"/>
      <c r="E113" s="63"/>
      <c r="F113" s="63"/>
      <c r="G113" s="63"/>
      <c r="H113" s="63"/>
      <c r="I113" s="64"/>
      <c r="J113" s="64"/>
      <c r="K113" s="65"/>
      <c r="L113" s="116"/>
    </row>
    <row r="114" spans="1:12" x14ac:dyDescent="0.25">
      <c r="A114" s="115"/>
      <c r="B114" s="63"/>
      <c r="C114" s="63"/>
      <c r="D114" s="63"/>
      <c r="E114" s="63"/>
      <c r="F114" s="63"/>
      <c r="G114" s="63"/>
      <c r="H114" s="63"/>
      <c r="I114" s="64"/>
      <c r="J114" s="64"/>
      <c r="K114" s="65"/>
      <c r="L114" s="116"/>
    </row>
    <row r="115" spans="1:12" x14ac:dyDescent="0.25">
      <c r="A115" s="115"/>
      <c r="B115" s="63"/>
      <c r="C115" s="63"/>
      <c r="D115" s="63"/>
      <c r="E115" s="63"/>
      <c r="F115" s="63"/>
      <c r="G115" s="63"/>
      <c r="H115" s="63"/>
      <c r="I115" s="63"/>
      <c r="J115" s="63"/>
      <c r="K115" s="65"/>
      <c r="L115" s="116"/>
    </row>
    <row r="116" spans="1:12" x14ac:dyDescent="0.25">
      <c r="A116" s="125" t="s">
        <v>186</v>
      </c>
      <c r="B116" s="69"/>
      <c r="C116" s="69"/>
      <c r="D116" s="69"/>
      <c r="E116" s="69"/>
      <c r="F116" s="70" t="s">
        <v>187</v>
      </c>
      <c r="G116" s="70" t="s">
        <v>73</v>
      </c>
      <c r="H116" s="69"/>
      <c r="I116" s="69" t="s">
        <v>188</v>
      </c>
      <c r="J116" s="69"/>
      <c r="K116" s="69"/>
      <c r="L116" s="126" t="s">
        <v>189</v>
      </c>
    </row>
    <row r="117" spans="1:12" x14ac:dyDescent="0.25">
      <c r="A117" s="117"/>
      <c r="B117" s="67"/>
      <c r="C117" s="67"/>
      <c r="D117" s="92"/>
      <c r="E117" s="92"/>
      <c r="F117" s="118"/>
      <c r="G117" s="68"/>
      <c r="H117" s="92"/>
      <c r="I117" s="119"/>
      <c r="J117" s="92"/>
      <c r="K117" s="92"/>
      <c r="L117" s="120"/>
    </row>
    <row r="118" spans="1:12" x14ac:dyDescent="0.25">
      <c r="A118" s="127"/>
      <c r="B118" s="67"/>
      <c r="C118" s="67"/>
      <c r="D118" s="92"/>
      <c r="E118" s="92"/>
      <c r="F118" s="118"/>
      <c r="G118" s="68"/>
      <c r="H118" s="92"/>
      <c r="I118" s="119"/>
      <c r="J118" s="92"/>
      <c r="K118" s="92"/>
      <c r="L118" s="120"/>
    </row>
    <row r="119" spans="1:12" x14ac:dyDescent="0.25">
      <c r="A119" s="117"/>
      <c r="B119" s="67"/>
      <c r="C119" s="67"/>
      <c r="D119" s="92"/>
      <c r="E119" s="92"/>
      <c r="F119" s="71"/>
      <c r="G119" s="72"/>
      <c r="H119" s="92"/>
      <c r="I119" s="73"/>
      <c r="J119" s="92"/>
      <c r="K119" s="92"/>
      <c r="L119" s="128"/>
    </row>
    <row r="120" spans="1:12" x14ac:dyDescent="0.25">
      <c r="A120" s="115"/>
      <c r="B120" s="805"/>
      <c r="C120" s="805"/>
      <c r="D120" s="63"/>
      <c r="E120" s="63"/>
      <c r="F120" s="63"/>
      <c r="G120" s="63"/>
      <c r="H120" s="63"/>
      <c r="I120" s="63"/>
      <c r="J120" s="63"/>
      <c r="K120" s="65" t="s">
        <v>190</v>
      </c>
      <c r="L120" s="124">
        <f>TRUNC(SUM(L117:L118),2)</f>
        <v>0</v>
      </c>
    </row>
    <row r="121" spans="1:12" x14ac:dyDescent="0.25">
      <c r="A121" s="129" t="s">
        <v>191</v>
      </c>
      <c r="B121" s="75"/>
      <c r="C121" s="75"/>
      <c r="D121" s="75"/>
      <c r="E121" s="75"/>
      <c r="F121" s="76"/>
      <c r="G121" s="76" t="s">
        <v>192</v>
      </c>
      <c r="H121" s="75"/>
      <c r="I121" s="75"/>
      <c r="J121" s="75"/>
      <c r="K121" s="75"/>
      <c r="L121" s="130" t="s">
        <v>189</v>
      </c>
    </row>
    <row r="122" spans="1:12" x14ac:dyDescent="0.25">
      <c r="A122" s="115"/>
      <c r="B122" s="63"/>
      <c r="C122" s="63"/>
      <c r="D122" s="63"/>
      <c r="E122" s="63"/>
      <c r="F122" s="77"/>
      <c r="G122" s="118"/>
      <c r="H122" s="63"/>
      <c r="I122" s="74"/>
      <c r="J122" s="63"/>
      <c r="K122" s="63"/>
      <c r="L122" s="128"/>
    </row>
    <row r="123" spans="1:12" x14ac:dyDescent="0.25">
      <c r="A123" s="131"/>
      <c r="B123" s="78"/>
      <c r="C123" s="63"/>
      <c r="D123" s="63"/>
      <c r="E123" s="63"/>
      <c r="F123" s="77"/>
      <c r="G123" s="118"/>
      <c r="H123" s="63"/>
      <c r="I123" s="74"/>
      <c r="J123" s="63"/>
      <c r="K123" s="63"/>
      <c r="L123" s="128"/>
    </row>
    <row r="124" spans="1:12" x14ac:dyDescent="0.25">
      <c r="A124" s="115"/>
      <c r="B124" s="63"/>
      <c r="C124" s="63"/>
      <c r="D124" s="63"/>
      <c r="E124" s="63"/>
      <c r="F124" s="77"/>
      <c r="G124" s="118"/>
      <c r="H124" s="63"/>
      <c r="I124" s="74"/>
      <c r="J124" s="63"/>
      <c r="K124" s="63"/>
      <c r="L124" s="128"/>
    </row>
    <row r="125" spans="1:12" x14ac:dyDescent="0.25">
      <c r="A125" s="115"/>
      <c r="B125" s="63"/>
      <c r="C125" s="63"/>
      <c r="D125" s="63"/>
      <c r="E125" s="63"/>
      <c r="F125" s="63"/>
      <c r="G125" s="63"/>
      <c r="H125" s="63"/>
      <c r="I125" s="63"/>
      <c r="J125" s="63"/>
      <c r="K125" s="65"/>
      <c r="L125" s="132"/>
    </row>
    <row r="126" spans="1:12" x14ac:dyDescent="0.25">
      <c r="A126" s="129" t="s">
        <v>218</v>
      </c>
      <c r="B126" s="75"/>
      <c r="C126" s="75"/>
      <c r="D126" s="75"/>
      <c r="E126" s="76" t="s">
        <v>187</v>
      </c>
      <c r="F126" s="76" t="s">
        <v>73</v>
      </c>
      <c r="G126" s="76"/>
      <c r="H126" s="75"/>
      <c r="I126" s="75" t="s">
        <v>219</v>
      </c>
      <c r="J126" s="75"/>
      <c r="K126" s="75"/>
      <c r="L126" s="130" t="s">
        <v>189</v>
      </c>
    </row>
    <row r="127" spans="1:12" x14ac:dyDescent="0.25">
      <c r="A127" s="115"/>
      <c r="B127" s="63"/>
      <c r="C127" s="63"/>
      <c r="D127" s="63"/>
      <c r="E127" s="63"/>
      <c r="F127" s="77"/>
      <c r="G127" s="86" t="s">
        <v>220</v>
      </c>
      <c r="H127" s="87" t="s">
        <v>221</v>
      </c>
      <c r="I127" s="88" t="s">
        <v>222</v>
      </c>
      <c r="J127" s="63"/>
      <c r="K127" s="63"/>
      <c r="L127" s="128"/>
    </row>
    <row r="128" spans="1:12" x14ac:dyDescent="0.25">
      <c r="A128" s="131"/>
      <c r="B128" s="78"/>
      <c r="C128" s="63"/>
      <c r="D128" s="63"/>
      <c r="E128" s="63"/>
      <c r="F128" s="77"/>
      <c r="G128" s="118"/>
      <c r="H128" s="63"/>
      <c r="I128" s="74"/>
      <c r="J128" s="63"/>
      <c r="K128" s="63"/>
      <c r="L128" s="128"/>
    </row>
    <row r="129" spans="1:12" x14ac:dyDescent="0.25">
      <c r="A129" s="115"/>
      <c r="B129" s="63"/>
      <c r="C129" s="63"/>
      <c r="D129" s="63"/>
      <c r="E129" s="63"/>
      <c r="F129" s="77"/>
      <c r="G129" s="118"/>
      <c r="H129" s="63"/>
      <c r="I129" s="74"/>
      <c r="J129" s="63"/>
      <c r="K129" s="63"/>
      <c r="L129" s="128"/>
    </row>
    <row r="130" spans="1:12" x14ac:dyDescent="0.25">
      <c r="A130" s="115"/>
      <c r="B130" s="63"/>
      <c r="C130" s="63"/>
      <c r="D130" s="63"/>
      <c r="E130" s="63"/>
      <c r="F130" s="77"/>
      <c r="G130" s="118"/>
      <c r="H130" s="63"/>
      <c r="I130" s="74"/>
      <c r="J130" s="63"/>
      <c r="K130" s="63"/>
      <c r="L130" s="128"/>
    </row>
    <row r="131" spans="1:12" ht="15.75" thickBot="1" x14ac:dyDescent="0.3">
      <c r="A131" s="115"/>
      <c r="B131" s="63"/>
      <c r="C131" s="63"/>
      <c r="D131" s="63"/>
      <c r="E131" s="63"/>
      <c r="F131" s="63"/>
      <c r="G131" s="63"/>
      <c r="H131" s="63"/>
      <c r="I131" s="63"/>
      <c r="J131" s="63"/>
      <c r="K131" s="65"/>
      <c r="L131" s="132"/>
    </row>
    <row r="132" spans="1:12" ht="15.75" thickTop="1" x14ac:dyDescent="0.25">
      <c r="A132" s="133"/>
      <c r="B132" s="79"/>
      <c r="C132" s="79"/>
      <c r="D132" s="79"/>
      <c r="E132" s="79"/>
      <c r="F132" s="79"/>
      <c r="G132" s="79"/>
      <c r="H132" s="79"/>
      <c r="I132" s="79"/>
      <c r="J132" s="79"/>
      <c r="K132" s="80" t="s">
        <v>223</v>
      </c>
      <c r="L132" s="134">
        <f>L110</f>
        <v>0.62066220437304775</v>
      </c>
    </row>
    <row r="133" spans="1:12" ht="15.75" thickBot="1" x14ac:dyDescent="0.3"/>
    <row r="134" spans="1:12" ht="20.25" x14ac:dyDescent="0.3">
      <c r="A134" s="100" t="s">
        <v>181</v>
      </c>
      <c r="B134" s="101"/>
      <c r="C134" s="102"/>
      <c r="D134" s="102"/>
      <c r="E134" s="102"/>
      <c r="F134" s="102"/>
      <c r="G134" s="101" t="s">
        <v>182</v>
      </c>
      <c r="H134" s="101"/>
      <c r="I134" s="102"/>
      <c r="J134" s="154"/>
      <c r="K134" s="102"/>
      <c r="L134" s="103" t="s">
        <v>201</v>
      </c>
    </row>
    <row r="135" spans="1:12" ht="20.25" x14ac:dyDescent="0.3">
      <c r="A135" s="104" t="s">
        <v>183</v>
      </c>
      <c r="B135" s="105"/>
      <c r="C135" s="105"/>
      <c r="D135" s="106" t="s">
        <v>200</v>
      </c>
      <c r="E135" s="105"/>
      <c r="F135" s="105"/>
      <c r="G135" s="107" t="s">
        <v>65</v>
      </c>
      <c r="H135" s="107"/>
      <c r="I135" s="155" t="s">
        <v>274</v>
      </c>
      <c r="J135" s="105"/>
      <c r="K135" s="105"/>
      <c r="L135" s="108"/>
    </row>
    <row r="136" spans="1:12" ht="15.75" thickBot="1" x14ac:dyDescent="0.3">
      <c r="A136" s="799" t="s">
        <v>273</v>
      </c>
      <c r="B136" s="800"/>
      <c r="C136" s="800"/>
      <c r="D136" s="55"/>
      <c r="E136" s="55"/>
      <c r="F136" s="55"/>
      <c r="G136" s="54"/>
      <c r="H136" s="56" t="s">
        <v>184</v>
      </c>
      <c r="I136" s="153">
        <v>0.56000000000000005</v>
      </c>
      <c r="J136" s="58" t="s">
        <v>112</v>
      </c>
      <c r="K136" s="55"/>
      <c r="L136" s="110" t="s">
        <v>185</v>
      </c>
    </row>
    <row r="137" spans="1:12" ht="15.75" thickTop="1" x14ac:dyDescent="0.25">
      <c r="A137" s="111"/>
      <c r="B137" s="59"/>
      <c r="C137" s="59"/>
      <c r="D137" s="59"/>
      <c r="E137" s="59"/>
      <c r="F137" s="59"/>
      <c r="G137" s="59"/>
      <c r="H137" s="59"/>
      <c r="I137" s="59"/>
      <c r="J137" s="59"/>
      <c r="K137" s="60"/>
      <c r="L137" s="112"/>
    </row>
    <row r="138" spans="1:12" x14ac:dyDescent="0.25">
      <c r="A138" s="113" t="s">
        <v>202</v>
      </c>
      <c r="B138" s="61"/>
      <c r="C138" s="61"/>
      <c r="D138" s="61"/>
      <c r="E138" s="61"/>
      <c r="F138" s="62" t="s">
        <v>187</v>
      </c>
      <c r="G138" s="797" t="s">
        <v>193</v>
      </c>
      <c r="H138" s="797"/>
      <c r="I138" s="61" t="s">
        <v>204</v>
      </c>
      <c r="J138" s="61"/>
      <c r="K138" s="61"/>
      <c r="L138" s="114" t="s">
        <v>209</v>
      </c>
    </row>
    <row r="139" spans="1:12" x14ac:dyDescent="0.25">
      <c r="A139" s="115"/>
      <c r="B139" s="63"/>
      <c r="C139" s="63"/>
      <c r="D139" s="63"/>
      <c r="E139" s="63"/>
      <c r="F139" s="63"/>
      <c r="G139" s="64" t="s">
        <v>194</v>
      </c>
      <c r="H139" s="64" t="s">
        <v>195</v>
      </c>
      <c r="I139" s="64" t="s">
        <v>205</v>
      </c>
      <c r="J139" s="64" t="s">
        <v>196</v>
      </c>
      <c r="K139" s="65"/>
      <c r="L139" s="116"/>
    </row>
    <row r="140" spans="1:12" x14ac:dyDescent="0.25">
      <c r="A140" s="115" t="s">
        <v>275</v>
      </c>
      <c r="B140" s="63" t="s">
        <v>277</v>
      </c>
      <c r="C140" s="63"/>
      <c r="D140" s="63"/>
      <c r="E140" s="63"/>
      <c r="F140" s="118">
        <v>1</v>
      </c>
      <c r="G140" s="118">
        <v>0.25</v>
      </c>
      <c r="H140" s="118">
        <v>0.75</v>
      </c>
      <c r="I140" s="118">
        <v>4.5951000000000004</v>
      </c>
      <c r="J140" s="118">
        <v>1.4352</v>
      </c>
      <c r="K140" s="118"/>
      <c r="L140" s="118">
        <v>2.2252000000000001</v>
      </c>
    </row>
    <row r="141" spans="1:12" x14ac:dyDescent="0.25">
      <c r="A141" s="117" t="s">
        <v>276</v>
      </c>
      <c r="B141" s="67" t="s">
        <v>278</v>
      </c>
      <c r="C141" s="67"/>
      <c r="D141" s="92"/>
      <c r="E141" s="92"/>
      <c r="F141" s="118">
        <v>1</v>
      </c>
      <c r="G141" s="118">
        <v>0.16</v>
      </c>
      <c r="H141" s="118">
        <v>0.84</v>
      </c>
      <c r="I141" s="118">
        <v>7.8555000000000001</v>
      </c>
      <c r="J141" s="118">
        <v>0.64859999999999995</v>
      </c>
      <c r="K141" s="118"/>
      <c r="L141" s="118">
        <v>1.8017000000000001</v>
      </c>
    </row>
    <row r="142" spans="1:12" x14ac:dyDescent="0.25">
      <c r="A142" s="115"/>
      <c r="B142" s="63"/>
      <c r="C142" s="63"/>
      <c r="D142" s="63"/>
      <c r="E142" s="63"/>
      <c r="F142" s="63"/>
      <c r="G142" s="63"/>
      <c r="H142" s="63"/>
      <c r="I142" s="64" t="s">
        <v>210</v>
      </c>
      <c r="J142" s="64"/>
      <c r="K142" s="65"/>
      <c r="L142" s="148">
        <f>SUM(L140:L141)</f>
        <v>4.0269000000000004</v>
      </c>
    </row>
    <row r="143" spans="1:12" x14ac:dyDescent="0.25">
      <c r="A143" s="113" t="s">
        <v>208</v>
      </c>
      <c r="B143" s="61"/>
      <c r="C143" s="61"/>
      <c r="D143" s="61"/>
      <c r="E143" s="61"/>
      <c r="F143" s="62" t="s">
        <v>187</v>
      </c>
      <c r="G143" s="61" t="s">
        <v>73</v>
      </c>
      <c r="H143" s="61"/>
      <c r="I143" s="61" t="s">
        <v>214</v>
      </c>
      <c r="J143" s="61"/>
      <c r="K143" s="61"/>
      <c r="L143" s="114" t="s">
        <v>215</v>
      </c>
    </row>
    <row r="144" spans="1:12" x14ac:dyDescent="0.25">
      <c r="A144" s="115" t="s">
        <v>227</v>
      </c>
      <c r="B144" s="63" t="s">
        <v>228</v>
      </c>
      <c r="C144" s="89"/>
      <c r="D144" s="89"/>
      <c r="E144" s="89"/>
      <c r="F144" s="118">
        <v>6</v>
      </c>
      <c r="G144" s="92" t="s">
        <v>231</v>
      </c>
      <c r="H144" s="89"/>
      <c r="I144" s="91" t="s">
        <v>233</v>
      </c>
      <c r="J144" s="89"/>
      <c r="K144" s="89"/>
      <c r="L144" s="139">
        <f>I144*F144</f>
        <v>95.779200000000003</v>
      </c>
    </row>
    <row r="145" spans="1:14" x14ac:dyDescent="0.25">
      <c r="A145" s="140"/>
      <c r="B145" s="89"/>
      <c r="C145" s="89"/>
      <c r="D145" s="89"/>
      <c r="E145" s="89"/>
      <c r="F145" s="90"/>
      <c r="G145" s="89"/>
      <c r="H145" s="89"/>
      <c r="I145" s="89"/>
      <c r="J145" s="89"/>
      <c r="K145" s="89"/>
      <c r="L145" s="141"/>
    </row>
    <row r="146" spans="1:14" x14ac:dyDescent="0.25">
      <c r="A146" s="140"/>
      <c r="B146" s="89"/>
      <c r="C146" s="89"/>
      <c r="D146" s="89"/>
      <c r="E146" s="89"/>
      <c r="F146" s="90"/>
      <c r="G146" s="89"/>
      <c r="H146" s="89"/>
      <c r="I146" s="89"/>
      <c r="J146" s="89"/>
      <c r="K146" s="89"/>
      <c r="L146" s="141"/>
    </row>
    <row r="147" spans="1:14" x14ac:dyDescent="0.25">
      <c r="A147" s="115"/>
      <c r="B147" s="63"/>
      <c r="C147" s="63"/>
      <c r="D147" s="63"/>
      <c r="E147" s="63"/>
      <c r="F147" s="63"/>
      <c r="G147" s="64"/>
      <c r="H147" s="64"/>
      <c r="I147" s="64" t="s">
        <v>211</v>
      </c>
      <c r="J147" s="64"/>
      <c r="K147" s="65"/>
      <c r="L147" s="123">
        <f>SUM(L144:L146)</f>
        <v>95.779200000000003</v>
      </c>
    </row>
    <row r="148" spans="1:14" x14ac:dyDescent="0.25">
      <c r="A148" s="121"/>
      <c r="B148" s="83"/>
      <c r="C148" s="83"/>
      <c r="D148" s="82"/>
      <c r="E148" s="82"/>
      <c r="F148" s="84"/>
      <c r="G148" s="85"/>
      <c r="H148" s="82"/>
      <c r="I148" s="81" t="s">
        <v>212</v>
      </c>
      <c r="J148" s="82"/>
      <c r="K148" s="82"/>
      <c r="L148" s="142">
        <f>L147+L142</f>
        <v>99.806100000000001</v>
      </c>
    </row>
    <row r="149" spans="1:14" x14ac:dyDescent="0.25">
      <c r="A149" s="115"/>
      <c r="B149" s="63"/>
      <c r="C149" s="63"/>
      <c r="D149" s="63"/>
      <c r="E149" s="63"/>
      <c r="F149" s="63"/>
      <c r="G149" s="63"/>
      <c r="H149" s="63"/>
      <c r="I149" s="64" t="s">
        <v>213</v>
      </c>
      <c r="J149" s="64"/>
      <c r="K149" s="65"/>
      <c r="L149" s="124">
        <f>L148/I136</f>
        <v>178.22517857142856</v>
      </c>
    </row>
    <row r="150" spans="1:14" x14ac:dyDescent="0.25">
      <c r="A150" s="115"/>
      <c r="B150" s="63"/>
      <c r="C150" s="63"/>
      <c r="D150" s="63"/>
      <c r="E150" s="63"/>
      <c r="F150" s="63"/>
      <c r="G150" s="63"/>
      <c r="H150" s="63"/>
      <c r="I150" s="64" t="s">
        <v>216</v>
      </c>
      <c r="J150" s="64"/>
      <c r="K150" s="65"/>
      <c r="L150" s="160" t="s">
        <v>279</v>
      </c>
      <c r="N150" s="1">
        <f>L149+L150</f>
        <v>182.43667857142856</v>
      </c>
    </row>
    <row r="151" spans="1:14" x14ac:dyDescent="0.25">
      <c r="A151" s="115"/>
      <c r="B151" s="63"/>
      <c r="C151" s="63"/>
      <c r="D151" s="63"/>
      <c r="E151" s="63"/>
      <c r="F151" s="63"/>
      <c r="G151" s="63"/>
      <c r="H151" s="63"/>
      <c r="I151" s="64" t="s">
        <v>217</v>
      </c>
      <c r="J151" s="64"/>
      <c r="K151" s="65"/>
      <c r="L151" s="124">
        <v>0</v>
      </c>
    </row>
    <row r="152" spans="1:14" x14ac:dyDescent="0.25">
      <c r="A152" s="115"/>
      <c r="B152" s="63"/>
      <c r="C152" s="63"/>
      <c r="D152" s="63"/>
      <c r="E152" s="63"/>
      <c r="F152" s="63"/>
      <c r="G152" s="63"/>
      <c r="H152" s="63"/>
      <c r="I152" s="63"/>
      <c r="J152" s="63"/>
      <c r="K152" s="65"/>
      <c r="L152" s="116"/>
    </row>
    <row r="153" spans="1:14" x14ac:dyDescent="0.25">
      <c r="A153" s="125" t="s">
        <v>186</v>
      </c>
      <c r="B153" s="69"/>
      <c r="C153" s="69"/>
      <c r="D153" s="69"/>
      <c r="E153" s="69"/>
      <c r="F153" s="70" t="s">
        <v>187</v>
      </c>
      <c r="G153" s="70" t="s">
        <v>73</v>
      </c>
      <c r="H153" s="69"/>
      <c r="I153" s="69" t="s">
        <v>188</v>
      </c>
      <c r="J153" s="69"/>
      <c r="K153" s="69"/>
      <c r="L153" s="126" t="s">
        <v>189</v>
      </c>
    </row>
    <row r="154" spans="1:14" x14ac:dyDescent="0.25">
      <c r="A154" s="117" t="s">
        <v>280</v>
      </c>
      <c r="B154" s="67" t="s">
        <v>281</v>
      </c>
      <c r="C154" s="67"/>
      <c r="D154" s="92"/>
      <c r="E154" s="92"/>
      <c r="F154" s="118">
        <v>1</v>
      </c>
      <c r="G154" s="68" t="s">
        <v>112</v>
      </c>
      <c r="H154" s="92"/>
      <c r="I154" s="158">
        <v>0</v>
      </c>
      <c r="J154" s="92"/>
      <c r="K154" s="92"/>
      <c r="L154" s="156">
        <f>I154*F154</f>
        <v>0</v>
      </c>
    </row>
    <row r="155" spans="1:14" x14ac:dyDescent="0.25">
      <c r="A155" s="117"/>
      <c r="B155" s="67"/>
      <c r="C155" s="67"/>
      <c r="D155" s="92"/>
      <c r="E155" s="92"/>
      <c r="F155" s="118"/>
      <c r="G155" s="68"/>
      <c r="H155" s="92"/>
      <c r="I155" s="119"/>
      <c r="J155" s="92"/>
      <c r="K155" s="92"/>
      <c r="L155" s="120"/>
    </row>
    <row r="156" spans="1:14" x14ac:dyDescent="0.25">
      <c r="A156" s="115"/>
      <c r="B156" s="798"/>
      <c r="C156" s="798"/>
      <c r="D156" s="63"/>
      <c r="E156" s="63"/>
      <c r="F156" s="63"/>
      <c r="G156" s="63"/>
      <c r="H156" s="63"/>
      <c r="I156" s="63"/>
      <c r="J156" s="63"/>
      <c r="K156" s="65" t="s">
        <v>190</v>
      </c>
      <c r="L156" s="144">
        <f>TRUNC(SUM(L154:L155),2)</f>
        <v>0</v>
      </c>
    </row>
    <row r="157" spans="1:14" x14ac:dyDescent="0.25">
      <c r="A157" s="145" t="s">
        <v>197</v>
      </c>
      <c r="B157" s="93"/>
      <c r="C157" s="93"/>
      <c r="D157" s="93"/>
      <c r="E157" s="93"/>
      <c r="F157" s="94" t="s">
        <v>187</v>
      </c>
      <c r="G157" s="94" t="s">
        <v>73</v>
      </c>
      <c r="H157" s="93"/>
      <c r="I157" s="93" t="s">
        <v>188</v>
      </c>
      <c r="J157" s="93"/>
      <c r="K157" s="93"/>
      <c r="L157" s="146" t="s">
        <v>189</v>
      </c>
    </row>
    <row r="158" spans="1:14" x14ac:dyDescent="0.25">
      <c r="A158" s="157" t="s">
        <v>282</v>
      </c>
      <c r="B158" s="78"/>
      <c r="C158" s="63"/>
      <c r="D158" s="63"/>
      <c r="E158" s="63"/>
      <c r="F158" s="77">
        <v>1</v>
      </c>
      <c r="G158" s="68" t="s">
        <v>112</v>
      </c>
      <c r="H158" s="63"/>
      <c r="I158" s="159">
        <v>0</v>
      </c>
      <c r="J158" s="63"/>
      <c r="K158" s="63"/>
      <c r="L158" s="156">
        <f t="shared" ref="L158:L159" si="3">I158*F158</f>
        <v>0</v>
      </c>
    </row>
    <row r="159" spans="1:14" x14ac:dyDescent="0.25">
      <c r="A159" s="131"/>
      <c r="B159" s="78"/>
      <c r="C159" s="63"/>
      <c r="D159" s="63"/>
      <c r="E159" s="63"/>
      <c r="F159" s="77"/>
      <c r="G159" s="68"/>
      <c r="H159" s="63"/>
      <c r="I159" s="74"/>
      <c r="J159" s="63"/>
      <c r="K159" s="63"/>
      <c r="L159" s="156">
        <f t="shared" si="3"/>
        <v>0</v>
      </c>
    </row>
    <row r="160" spans="1:14" x14ac:dyDescent="0.25">
      <c r="A160" s="131"/>
      <c r="B160" s="78"/>
      <c r="C160" s="63"/>
      <c r="D160" s="63"/>
      <c r="E160" s="63"/>
      <c r="F160" s="77"/>
      <c r="G160" s="118"/>
      <c r="H160" s="63"/>
      <c r="I160" s="74"/>
      <c r="J160" s="63"/>
      <c r="K160" s="63"/>
      <c r="L160" s="128"/>
    </row>
    <row r="161" spans="1:12" x14ac:dyDescent="0.25">
      <c r="A161" s="131"/>
      <c r="B161" s="78"/>
      <c r="C161" s="63"/>
      <c r="D161" s="63"/>
      <c r="E161" s="63"/>
      <c r="F161" s="77"/>
      <c r="G161" s="118"/>
      <c r="H161" s="63"/>
      <c r="I161" s="63"/>
      <c r="J161" s="63"/>
      <c r="K161" s="65" t="s">
        <v>252</v>
      </c>
      <c r="L161" s="148">
        <f>SUM(L158:L160)</f>
        <v>0</v>
      </c>
    </row>
    <row r="162" spans="1:12" x14ac:dyDescent="0.25">
      <c r="A162" s="129" t="s">
        <v>253</v>
      </c>
      <c r="B162" s="75"/>
      <c r="C162" s="75"/>
      <c r="D162" s="75"/>
      <c r="E162" s="75"/>
      <c r="F162" s="76" t="s">
        <v>71</v>
      </c>
      <c r="G162" s="94" t="s">
        <v>187</v>
      </c>
      <c r="H162" s="94" t="s">
        <v>73</v>
      </c>
      <c r="I162" s="93" t="s">
        <v>188</v>
      </c>
      <c r="J162" s="75"/>
      <c r="K162" s="75"/>
      <c r="L162" s="130" t="s">
        <v>189</v>
      </c>
    </row>
    <row r="163" spans="1:12" ht="30.75" customHeight="1" x14ac:dyDescent="0.25">
      <c r="A163" s="806" t="s">
        <v>284</v>
      </c>
      <c r="B163" s="807"/>
      <c r="C163" s="807"/>
      <c r="D163" s="807"/>
      <c r="E163" s="807"/>
      <c r="F163" s="149">
        <v>5915476</v>
      </c>
      <c r="G163" s="118">
        <v>2.4</v>
      </c>
      <c r="H163" s="78" t="s">
        <v>254</v>
      </c>
      <c r="I163" s="74">
        <v>49.46</v>
      </c>
      <c r="J163" s="63"/>
      <c r="K163" s="63"/>
      <c r="L163" s="143">
        <f>I163*G163</f>
        <v>118.70399999999999</v>
      </c>
    </row>
    <row r="164" spans="1:12" x14ac:dyDescent="0.25">
      <c r="A164" s="117" t="s">
        <v>283</v>
      </c>
      <c r="B164" s="67"/>
      <c r="C164" s="67"/>
      <c r="D164" s="63"/>
      <c r="E164" s="63"/>
      <c r="F164" s="149">
        <v>5914328</v>
      </c>
      <c r="G164" s="118">
        <v>2.4</v>
      </c>
      <c r="H164" s="78" t="s">
        <v>254</v>
      </c>
      <c r="I164" s="74">
        <v>18.690000000000001</v>
      </c>
      <c r="J164" s="63"/>
      <c r="K164" s="63"/>
      <c r="L164" s="143">
        <f t="shared" ref="L164" si="4">I164*G164</f>
        <v>44.856000000000002</v>
      </c>
    </row>
    <row r="165" spans="1:12" x14ac:dyDescent="0.25">
      <c r="A165" s="117"/>
      <c r="B165" s="67"/>
      <c r="C165" s="67"/>
      <c r="D165" s="63"/>
      <c r="E165" s="63"/>
      <c r="F165" s="63"/>
      <c r="G165" s="63"/>
      <c r="H165" s="63"/>
      <c r="I165" s="63"/>
      <c r="J165" s="63"/>
      <c r="K165" s="65"/>
      <c r="L165" s="132"/>
    </row>
    <row r="166" spans="1:12" x14ac:dyDescent="0.25">
      <c r="A166" s="117"/>
      <c r="B166" s="67"/>
      <c r="C166" s="67"/>
      <c r="D166" s="63"/>
      <c r="E166" s="63"/>
      <c r="F166" s="63"/>
      <c r="G166" s="63"/>
      <c r="H166" s="63"/>
      <c r="I166" s="63"/>
      <c r="J166" s="63"/>
      <c r="K166" s="65" t="s">
        <v>259</v>
      </c>
      <c r="L166" s="148">
        <f>SUM(L163:L165)</f>
        <v>163.56</v>
      </c>
    </row>
    <row r="167" spans="1:12" x14ac:dyDescent="0.25">
      <c r="A167" s="150" t="s">
        <v>218</v>
      </c>
      <c r="B167" s="98"/>
      <c r="C167" s="98"/>
      <c r="D167" s="98"/>
      <c r="E167" s="99" t="s">
        <v>187</v>
      </c>
      <c r="F167" s="99" t="s">
        <v>73</v>
      </c>
      <c r="G167" s="99"/>
      <c r="H167" s="98"/>
      <c r="I167" s="98" t="s">
        <v>219</v>
      </c>
      <c r="J167" s="98"/>
      <c r="K167" s="98"/>
      <c r="L167" s="151" t="s">
        <v>189</v>
      </c>
    </row>
    <row r="168" spans="1:12" x14ac:dyDescent="0.25">
      <c r="A168" s="115"/>
      <c r="B168" s="63"/>
      <c r="C168" s="63"/>
      <c r="D168" s="63"/>
      <c r="E168" s="63"/>
      <c r="F168" s="77"/>
      <c r="G168" s="95" t="s">
        <v>220</v>
      </c>
      <c r="H168" s="96" t="s">
        <v>221</v>
      </c>
      <c r="I168" s="97" t="s">
        <v>222</v>
      </c>
      <c r="J168" s="63"/>
      <c r="K168" s="63"/>
      <c r="L168" s="128"/>
    </row>
    <row r="169" spans="1:12" x14ac:dyDescent="0.25">
      <c r="A169" s="117"/>
      <c r="B169" s="67"/>
      <c r="C169" s="67"/>
      <c r="D169" s="77"/>
      <c r="E169" s="67"/>
      <c r="F169" s="77"/>
      <c r="G169" s="118"/>
      <c r="H169" s="63"/>
      <c r="I169" s="74"/>
      <c r="J169" s="63"/>
      <c r="K169" s="63"/>
      <c r="L169" s="128"/>
    </row>
    <row r="170" spans="1:12" ht="25.5" customHeight="1" x14ac:dyDescent="0.25">
      <c r="A170" s="808" t="s">
        <v>284</v>
      </c>
      <c r="B170" s="809"/>
      <c r="C170" s="809"/>
      <c r="D170" s="809"/>
      <c r="E170" s="809"/>
      <c r="F170" s="77" t="s">
        <v>203</v>
      </c>
      <c r="G170" s="149">
        <v>5914314</v>
      </c>
      <c r="H170" s="63">
        <v>5914329</v>
      </c>
      <c r="I170" s="63">
        <v>5914344</v>
      </c>
      <c r="J170" s="63"/>
      <c r="K170" s="63"/>
      <c r="L170" s="128"/>
    </row>
    <row r="171" spans="1:12" x14ac:dyDescent="0.25">
      <c r="A171" s="117" t="s">
        <v>283</v>
      </c>
      <c r="B171" s="67"/>
      <c r="C171" s="67"/>
      <c r="D171" s="63"/>
      <c r="E171" s="63"/>
      <c r="F171" s="77" t="s">
        <v>203</v>
      </c>
      <c r="G171" s="149">
        <v>5914314</v>
      </c>
      <c r="H171" s="63">
        <v>5914329</v>
      </c>
      <c r="I171" s="63">
        <v>5914344</v>
      </c>
      <c r="J171" s="63"/>
      <c r="K171" s="63"/>
      <c r="L171" s="128"/>
    </row>
    <row r="172" spans="1:12" ht="15.75" thickBot="1" x14ac:dyDescent="0.3">
      <c r="A172" s="115"/>
      <c r="B172" s="63"/>
      <c r="C172" s="63"/>
      <c r="D172" s="63"/>
      <c r="E172" s="63"/>
      <c r="F172" s="77"/>
      <c r="G172" s="118"/>
      <c r="H172" s="63"/>
      <c r="I172" s="74"/>
      <c r="J172" s="63"/>
      <c r="K172" s="63"/>
      <c r="L172" s="128"/>
    </row>
    <row r="173" spans="1:12" ht="15.75" thickTop="1" x14ac:dyDescent="0.25">
      <c r="A173" s="133"/>
      <c r="B173" s="79"/>
      <c r="C173" s="79"/>
      <c r="D173" s="79"/>
      <c r="E173" s="79"/>
      <c r="F173" s="79"/>
      <c r="G173" s="79"/>
      <c r="H173" s="79"/>
      <c r="I173" s="79"/>
      <c r="J173" s="79"/>
      <c r="K173" s="80" t="s">
        <v>223</v>
      </c>
      <c r="L173" s="134">
        <f>L149+L150+L166</f>
        <v>345.99667857142856</v>
      </c>
    </row>
    <row r="174" spans="1:12" x14ac:dyDescent="0.25">
      <c r="A174" s="115"/>
      <c r="B174" s="63"/>
      <c r="C174" s="63"/>
      <c r="D174" s="63"/>
      <c r="E174" s="63"/>
      <c r="F174" s="63"/>
      <c r="G174" s="63"/>
      <c r="H174" s="63"/>
      <c r="I174" s="63"/>
      <c r="J174" s="63"/>
      <c r="K174" s="65"/>
      <c r="L174" s="116"/>
    </row>
    <row r="175" spans="1:12" ht="15.75" thickBot="1" x14ac:dyDescent="0.3">
      <c r="A175" s="135"/>
      <c r="B175" s="136"/>
      <c r="C175" s="136"/>
      <c r="D175" s="136"/>
      <c r="E175" s="136"/>
      <c r="F175" s="136"/>
      <c r="G175" s="136"/>
      <c r="H175" s="136"/>
      <c r="I175" s="136"/>
      <c r="J175" s="136"/>
      <c r="K175" s="137"/>
      <c r="L175" s="138"/>
    </row>
  </sheetData>
  <mergeCells count="15">
    <mergeCell ref="B156:C156"/>
    <mergeCell ref="A163:E163"/>
    <mergeCell ref="A170:E170"/>
    <mergeCell ref="G98:H98"/>
    <mergeCell ref="B120:C120"/>
    <mergeCell ref="A96:F96"/>
    <mergeCell ref="A136:C136"/>
    <mergeCell ref="G138:H138"/>
    <mergeCell ref="A88:C88"/>
    <mergeCell ref="B28:C28"/>
    <mergeCell ref="G6:H6"/>
    <mergeCell ref="G48:H48"/>
    <mergeCell ref="B69:C69"/>
    <mergeCell ref="A46:C46"/>
    <mergeCell ref="A87:C87"/>
  </mergeCells>
  <printOptions horizontalCentered="1"/>
  <pageMargins left="0.51181102362204722" right="0.51181102362204722" top="0.78740157480314965" bottom="0.78740157480314965" header="0.31496062992125984" footer="0.31496062992125984"/>
  <pageSetup paperSize="9" scale="51" fitToHeight="20" orientation="portrait" r:id="rId1"/>
  <rowBreaks count="1" manualBreakCount="1">
    <brk id="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CDE2E-4203-445D-AD18-7150ECCF80A8}">
  <dimension ref="A2:P121"/>
  <sheetViews>
    <sheetView view="pageBreakPreview" topLeftCell="A72" zoomScale="85" zoomScaleNormal="100" zoomScaleSheetLayoutView="85" workbookViewId="0">
      <selection activeCell="K10" sqref="K10"/>
    </sheetView>
  </sheetViews>
  <sheetFormatPr defaultRowHeight="15" x14ac:dyDescent="0.25"/>
  <cols>
    <col min="1" max="1" width="19.7109375" style="367" bestFit="1" customWidth="1"/>
    <col min="2" max="2" width="10.5703125" style="368" customWidth="1"/>
    <col min="3" max="3" width="12.28515625" style="368" customWidth="1"/>
    <col min="4" max="4" width="92.7109375" style="369" customWidth="1"/>
    <col min="5" max="5" width="9.140625" style="368"/>
    <col min="6" max="6" width="13.7109375" style="367" customWidth="1"/>
    <col min="7" max="7" width="13.7109375" style="367" hidden="1" customWidth="1"/>
    <col min="8" max="8" width="13.7109375" style="313" hidden="1" customWidth="1"/>
    <col min="9" max="9" width="17.5703125" style="368" customWidth="1"/>
    <col min="10" max="10" width="19.5703125" style="368" customWidth="1"/>
    <col min="11" max="11" width="23" style="368" customWidth="1"/>
    <col min="12" max="12" width="11.7109375" style="357" bestFit="1" customWidth="1"/>
    <col min="13" max="13" width="16.42578125" style="368" bestFit="1" customWidth="1"/>
    <col min="14" max="14" width="13.28515625" style="368" bestFit="1" customWidth="1"/>
    <col min="15" max="15" width="9.140625" style="368"/>
    <col min="16" max="16" width="13.140625" style="368" customWidth="1"/>
    <col min="17" max="16384" width="9.140625" style="368"/>
  </cols>
  <sheetData>
    <row r="2" spans="1:12" x14ac:dyDescent="0.25">
      <c r="J2" s="366"/>
      <c r="K2" s="264"/>
    </row>
    <row r="3" spans="1:12" x14ac:dyDescent="0.25">
      <c r="J3" s="366"/>
      <c r="K3" s="264"/>
    </row>
    <row r="4" spans="1:12" x14ac:dyDescent="0.25">
      <c r="A4" s="522" t="s">
        <v>0</v>
      </c>
      <c r="B4" s="522"/>
      <c r="C4" s="522"/>
      <c r="D4" s="522"/>
      <c r="E4" s="522"/>
      <c r="F4" s="522"/>
      <c r="G4" s="522"/>
      <c r="H4" s="522"/>
      <c r="I4" s="522"/>
      <c r="J4" s="522"/>
      <c r="K4" s="522"/>
    </row>
    <row r="5" spans="1:12" x14ac:dyDescent="0.25">
      <c r="A5" s="523" t="s">
        <v>1</v>
      </c>
      <c r="B5" s="523"/>
      <c r="C5" s="523"/>
      <c r="D5" s="523"/>
      <c r="E5" s="523"/>
      <c r="F5" s="523"/>
      <c r="G5" s="523"/>
      <c r="H5" s="523"/>
      <c r="I5" s="523"/>
      <c r="J5" s="523"/>
      <c r="K5" s="523"/>
    </row>
    <row r="6" spans="1:12" x14ac:dyDescent="0.25">
      <c r="A6" s="370" t="s">
        <v>2</v>
      </c>
      <c r="B6" s="527" t="s">
        <v>474</v>
      </c>
      <c r="C6" s="527"/>
      <c r="D6" s="528"/>
      <c r="E6" s="371"/>
      <c r="F6" s="372"/>
      <c r="G6" s="372"/>
      <c r="H6" s="314"/>
      <c r="I6" s="371"/>
      <c r="J6" s="265" t="s">
        <v>16</v>
      </c>
      <c r="K6" s="373"/>
    </row>
    <row r="7" spans="1:12" x14ac:dyDescent="0.25">
      <c r="A7" s="374" t="s">
        <v>3</v>
      </c>
      <c r="B7" s="529" t="s">
        <v>473</v>
      </c>
      <c r="C7" s="529"/>
      <c r="D7" s="530"/>
      <c r="H7" s="315"/>
      <c r="J7" s="375"/>
      <c r="K7" s="376"/>
    </row>
    <row r="8" spans="1:12" x14ac:dyDescent="0.25">
      <c r="A8" s="374" t="s">
        <v>4</v>
      </c>
      <c r="B8" s="531" t="s">
        <v>525</v>
      </c>
      <c r="C8" s="531"/>
      <c r="D8" s="532"/>
      <c r="H8" s="315"/>
      <c r="J8" s="409" t="s">
        <v>322</v>
      </c>
      <c r="K8" s="410">
        <f>BDI_OK!E26</f>
        <v>0.20702738941176513</v>
      </c>
    </row>
    <row r="9" spans="1:12" s="369" customFormat="1" ht="36.75" customHeight="1" x14ac:dyDescent="0.25">
      <c r="A9" s="377" t="s">
        <v>472</v>
      </c>
      <c r="B9" s="533" t="s">
        <v>526</v>
      </c>
      <c r="C9" s="533"/>
      <c r="D9" s="534"/>
      <c r="F9" s="378"/>
      <c r="G9" s="378"/>
      <c r="H9" s="320"/>
      <c r="J9" s="411" t="s">
        <v>396</v>
      </c>
      <c r="K9" s="412">
        <f>'BDI DIFERENCIADO_OK'!K27</f>
        <v>0.15278047942916428</v>
      </c>
      <c r="L9" s="358"/>
    </row>
    <row r="10" spans="1:12" x14ac:dyDescent="0.25">
      <c r="A10" s="537"/>
      <c r="B10" s="529"/>
      <c r="C10" s="529"/>
      <c r="D10" s="530"/>
      <c r="H10" s="315"/>
      <c r="J10" s="413" t="s">
        <v>17</v>
      </c>
      <c r="K10" s="414">
        <v>45078</v>
      </c>
    </row>
    <row r="11" spans="1:12" x14ac:dyDescent="0.25">
      <c r="A11" s="537"/>
      <c r="B11" s="529"/>
      <c r="C11" s="529"/>
      <c r="D11" s="530"/>
      <c r="H11" s="315"/>
      <c r="J11" s="413" t="s">
        <v>201</v>
      </c>
      <c r="K11" s="414">
        <v>45017</v>
      </c>
    </row>
    <row r="12" spans="1:12" ht="15" customHeight="1" x14ac:dyDescent="0.25">
      <c r="A12" s="538"/>
      <c r="B12" s="535"/>
      <c r="C12" s="535"/>
      <c r="D12" s="536"/>
      <c r="E12" s="379"/>
      <c r="F12" s="380"/>
      <c r="G12" s="380"/>
      <c r="H12" s="316"/>
      <c r="I12" s="379"/>
      <c r="J12" s="415" t="s">
        <v>511</v>
      </c>
      <c r="K12" s="416"/>
    </row>
    <row r="13" spans="1:12" x14ac:dyDescent="0.25">
      <c r="A13" s="381"/>
    </row>
    <row r="14" spans="1:12" ht="26.25" x14ac:dyDescent="0.25">
      <c r="A14" s="524" t="s">
        <v>316</v>
      </c>
      <c r="B14" s="525"/>
      <c r="C14" s="525"/>
      <c r="D14" s="525"/>
      <c r="E14" s="525"/>
      <c r="F14" s="525"/>
      <c r="G14" s="525"/>
      <c r="H14" s="525"/>
      <c r="I14" s="525"/>
      <c r="J14" s="525"/>
      <c r="K14" s="526"/>
    </row>
    <row r="15" spans="1:12" ht="5.25" customHeight="1" x14ac:dyDescent="0.25"/>
    <row r="16" spans="1:12" ht="31.5" x14ac:dyDescent="0.25">
      <c r="A16" s="262" t="s">
        <v>401</v>
      </c>
      <c r="B16" s="262" t="s">
        <v>399</v>
      </c>
      <c r="C16" s="262" t="s">
        <v>400</v>
      </c>
      <c r="D16" s="262" t="s">
        <v>72</v>
      </c>
      <c r="E16" s="262" t="s">
        <v>5</v>
      </c>
      <c r="F16" s="263" t="s">
        <v>543</v>
      </c>
      <c r="G16" s="263" t="s">
        <v>187</v>
      </c>
      <c r="H16" s="317"/>
      <c r="I16" s="261" t="s">
        <v>189</v>
      </c>
      <c r="J16" s="261" t="s">
        <v>188</v>
      </c>
      <c r="K16" s="261" t="s">
        <v>437</v>
      </c>
    </row>
    <row r="17" spans="1:16" x14ac:dyDescent="0.25">
      <c r="A17" s="382"/>
      <c r="B17" s="383"/>
      <c r="C17" s="383"/>
      <c r="D17" s="260"/>
      <c r="E17" s="382"/>
      <c r="F17" s="275"/>
      <c r="G17" s="275"/>
      <c r="H17" s="312"/>
      <c r="I17" s="266"/>
      <c r="J17" s="267"/>
      <c r="K17" s="267"/>
    </row>
    <row r="18" spans="1:16" x14ac:dyDescent="0.25">
      <c r="A18" s="268" t="s">
        <v>143</v>
      </c>
      <c r="B18" s="384"/>
      <c r="C18" s="384"/>
      <c r="D18" s="310" t="s">
        <v>474</v>
      </c>
      <c r="E18" s="268"/>
      <c r="F18" s="276"/>
      <c r="G18" s="276"/>
      <c r="H18" s="318"/>
      <c r="I18" s="269"/>
      <c r="J18" s="269" t="s">
        <v>6</v>
      </c>
      <c r="K18" s="269"/>
      <c r="L18" s="359"/>
    </row>
    <row r="19" spans="1:16" x14ac:dyDescent="0.25">
      <c r="A19" s="268" t="s">
        <v>14</v>
      </c>
      <c r="B19" s="384"/>
      <c r="C19" s="384"/>
      <c r="D19" s="310" t="s">
        <v>7</v>
      </c>
      <c r="E19" s="268"/>
      <c r="F19" s="276"/>
      <c r="G19" s="276"/>
      <c r="H19" s="319">
        <f>SUM(H20:H25)</f>
        <v>0.59482976623899986</v>
      </c>
      <c r="I19" s="269"/>
      <c r="J19" s="269" t="s">
        <v>6</v>
      </c>
      <c r="K19" s="270">
        <f>SUM(K20:K25)</f>
        <v>20894311</v>
      </c>
      <c r="L19" s="360"/>
    </row>
    <row r="20" spans="1:16" ht="30" x14ac:dyDescent="0.25">
      <c r="A20" s="257" t="s">
        <v>144</v>
      </c>
      <c r="B20" s="401">
        <v>95995</v>
      </c>
      <c r="C20" s="401" t="s">
        <v>20</v>
      </c>
      <c r="D20" s="258" t="s">
        <v>260</v>
      </c>
      <c r="E20" s="257" t="s">
        <v>137</v>
      </c>
      <c r="F20" s="403">
        <v>10666.666666666668</v>
      </c>
      <c r="G20" s="403">
        <f>TRUNC(F20,2)</f>
        <v>10666.66</v>
      </c>
      <c r="H20" s="408">
        <f>K20/$K$111</f>
        <v>0.53046463370860608</v>
      </c>
      <c r="I20" s="273">
        <v>1447.26</v>
      </c>
      <c r="J20" s="273">
        <f>TRUNC((I20*(1+$K$8)),2)</f>
        <v>1746.88</v>
      </c>
      <c r="K20" s="273">
        <f t="shared" ref="K20:K22" si="0">TRUNC((F20*J20),2)</f>
        <v>18633386.66</v>
      </c>
      <c r="L20" s="361">
        <f>K20/$K$111</f>
        <v>0.53046463370860608</v>
      </c>
      <c r="M20" s="386"/>
    </row>
    <row r="21" spans="1:16" s="387" customFormat="1" ht="30" x14ac:dyDescent="0.25">
      <c r="A21" s="257" t="s">
        <v>145</v>
      </c>
      <c r="B21" s="401">
        <v>72846</v>
      </c>
      <c r="C21" s="401" t="s">
        <v>20</v>
      </c>
      <c r="D21" s="258" t="s">
        <v>261</v>
      </c>
      <c r="E21" s="257" t="s">
        <v>8</v>
      </c>
      <c r="F21" s="403">
        <v>25600.000000000004</v>
      </c>
      <c r="G21" s="403">
        <f t="shared" ref="G21:G24" si="1">TRUNC(F21,2)</f>
        <v>25600</v>
      </c>
      <c r="H21" s="408">
        <f>K21/$K$111</f>
        <v>3.6804081349884137E-3</v>
      </c>
      <c r="I21" s="273">
        <v>4.1900000000000004</v>
      </c>
      <c r="J21" s="273">
        <f>TRUNC((I21*(1+$K$8)),2)</f>
        <v>5.05</v>
      </c>
      <c r="K21" s="273">
        <f t="shared" si="0"/>
        <v>129280</v>
      </c>
      <c r="L21" s="361">
        <f t="shared" ref="L21:L24" si="2">K21/$K$111</f>
        <v>3.6804081349884137E-3</v>
      </c>
      <c r="M21" s="386"/>
    </row>
    <row r="22" spans="1:16" ht="30" x14ac:dyDescent="0.25">
      <c r="A22" s="257" t="s">
        <v>146</v>
      </c>
      <c r="B22" s="401">
        <v>95878</v>
      </c>
      <c r="C22" s="401" t="s">
        <v>20</v>
      </c>
      <c r="D22" s="258" t="s">
        <v>286</v>
      </c>
      <c r="E22" s="257" t="s">
        <v>10</v>
      </c>
      <c r="F22" s="403">
        <v>512000</v>
      </c>
      <c r="G22" s="403">
        <f t="shared" si="1"/>
        <v>512000</v>
      </c>
      <c r="H22" s="408">
        <f>K22/$K$111</f>
        <v>2.5799296629423731E-2</v>
      </c>
      <c r="I22" s="273">
        <v>1.47</v>
      </c>
      <c r="J22" s="273">
        <f>TRUNC((I22*(1+$K$8)),2)</f>
        <v>1.77</v>
      </c>
      <c r="K22" s="273">
        <f t="shared" si="0"/>
        <v>906240</v>
      </c>
      <c r="L22" s="361">
        <f t="shared" si="2"/>
        <v>2.5799296629423731E-2</v>
      </c>
      <c r="M22" s="386"/>
    </row>
    <row r="23" spans="1:16" x14ac:dyDescent="0.25">
      <c r="A23" s="257" t="s">
        <v>147</v>
      </c>
      <c r="B23" s="401">
        <v>96402</v>
      </c>
      <c r="C23" s="401" t="s">
        <v>20</v>
      </c>
      <c r="D23" s="258" t="s">
        <v>272</v>
      </c>
      <c r="E23" s="420" t="s">
        <v>9</v>
      </c>
      <c r="F23" s="403">
        <v>213333.33333333334</v>
      </c>
      <c r="G23" s="403">
        <f t="shared" si="1"/>
        <v>213333.33</v>
      </c>
      <c r="H23" s="408">
        <f>K23/$K$111</f>
        <v>1.5972728184829661E-2</v>
      </c>
      <c r="I23" s="273">
        <v>2.1800000000000002</v>
      </c>
      <c r="J23" s="273">
        <f>TRUNC((I23*(1+$K$8)),2)</f>
        <v>2.63</v>
      </c>
      <c r="K23" s="273">
        <f t="shared" ref="K23" si="3">TRUNC((F23*J23),2)</f>
        <v>561066.66</v>
      </c>
      <c r="L23" s="361">
        <f t="shared" si="2"/>
        <v>1.5972728184829661E-2</v>
      </c>
      <c r="M23" s="386"/>
    </row>
    <row r="24" spans="1:16" x14ac:dyDescent="0.25">
      <c r="A24" s="257" t="s">
        <v>148</v>
      </c>
      <c r="B24" s="401">
        <v>83356</v>
      </c>
      <c r="C24" s="401" t="s">
        <v>20</v>
      </c>
      <c r="D24" s="258" t="s">
        <v>291</v>
      </c>
      <c r="E24" s="257" t="s">
        <v>287</v>
      </c>
      <c r="F24" s="403">
        <v>507128</v>
      </c>
      <c r="G24" s="403">
        <f t="shared" si="1"/>
        <v>507128</v>
      </c>
      <c r="H24" s="408">
        <f>K24/$K$111</f>
        <v>1.8912699581151993E-2</v>
      </c>
      <c r="I24" s="273">
        <v>1.0900000000000001</v>
      </c>
      <c r="J24" s="273">
        <f>TRUNC((I24*(1+$K$8)),2)</f>
        <v>1.31</v>
      </c>
      <c r="K24" s="273">
        <f t="shared" ref="K24" si="4">TRUNC((F24*J24),2)</f>
        <v>664337.68000000005</v>
      </c>
      <c r="L24" s="361">
        <f t="shared" si="2"/>
        <v>1.8912699581151993E-2</v>
      </c>
      <c r="M24" s="386"/>
    </row>
    <row r="25" spans="1:16" x14ac:dyDescent="0.25">
      <c r="A25" s="382"/>
      <c r="B25" s="383"/>
      <c r="C25" s="383"/>
      <c r="D25" s="388"/>
      <c r="E25" s="382"/>
      <c r="F25" s="277"/>
      <c r="G25" s="277"/>
      <c r="H25" s="312"/>
      <c r="I25" s="267"/>
      <c r="J25" s="267"/>
      <c r="K25" s="267"/>
      <c r="L25" s="361"/>
      <c r="P25" s="389"/>
    </row>
    <row r="26" spans="1:16" s="390" customFormat="1" x14ac:dyDescent="0.25">
      <c r="A26" s="268" t="s">
        <v>331</v>
      </c>
      <c r="B26" s="384"/>
      <c r="C26" s="384"/>
      <c r="D26" s="310" t="s">
        <v>438</v>
      </c>
      <c r="E26" s="274"/>
      <c r="F26" s="276"/>
      <c r="G26" s="276"/>
      <c r="H26" s="319">
        <f>SUM(H27:H32)</f>
        <v>9.0675523349446258E-2</v>
      </c>
      <c r="I26" s="269"/>
      <c r="J26" s="269" t="s">
        <v>6</v>
      </c>
      <c r="K26" s="270">
        <f>SUM(K27:K32)</f>
        <v>3185117.31</v>
      </c>
      <c r="L26" s="360"/>
      <c r="P26" s="391"/>
    </row>
    <row r="27" spans="1:16" ht="30" x14ac:dyDescent="0.25">
      <c r="A27" s="257" t="s">
        <v>402</v>
      </c>
      <c r="B27" s="401" t="s">
        <v>492</v>
      </c>
      <c r="C27" s="421" t="s">
        <v>20</v>
      </c>
      <c r="D27" s="258" t="s">
        <v>436</v>
      </c>
      <c r="E27" s="257" t="s">
        <v>137</v>
      </c>
      <c r="F27" s="403">
        <v>1600</v>
      </c>
      <c r="G27" s="403">
        <f t="shared" ref="G27:G31" si="5">TRUNC(F27,2)</f>
        <v>1600</v>
      </c>
      <c r="H27" s="408">
        <f>K27/$K$111</f>
        <v>7.942348085068375E-2</v>
      </c>
      <c r="I27" s="273">
        <v>1444.6</v>
      </c>
      <c r="J27" s="273">
        <f>TRUNC((I27*(1+$K$8)),2)</f>
        <v>1743.67</v>
      </c>
      <c r="K27" s="273">
        <f t="shared" ref="K27:K30" si="6">TRUNC((F27*J27),2)</f>
        <v>2789872</v>
      </c>
      <c r="L27" s="361">
        <f t="shared" ref="L27:L38" si="7">K27/$K$111</f>
        <v>7.942348085068375E-2</v>
      </c>
      <c r="P27" s="389"/>
    </row>
    <row r="28" spans="1:16" ht="30" x14ac:dyDescent="0.25">
      <c r="A28" s="257" t="s">
        <v>403</v>
      </c>
      <c r="B28" s="401">
        <v>72846</v>
      </c>
      <c r="C28" s="401" t="s">
        <v>20</v>
      </c>
      <c r="D28" s="258" t="s">
        <v>261</v>
      </c>
      <c r="E28" s="257" t="s">
        <v>8</v>
      </c>
      <c r="F28" s="403">
        <v>3840</v>
      </c>
      <c r="G28" s="403">
        <f t="shared" si="5"/>
        <v>3840</v>
      </c>
      <c r="H28" s="408">
        <f>K28/$K$111</f>
        <v>5.5206122024826208E-4</v>
      </c>
      <c r="I28" s="273">
        <v>4.1900000000000004</v>
      </c>
      <c r="J28" s="273">
        <f>TRUNC((I28*(1+$K$8)),2)</f>
        <v>5.05</v>
      </c>
      <c r="K28" s="273">
        <f t="shared" si="6"/>
        <v>19392</v>
      </c>
      <c r="L28" s="361">
        <f t="shared" si="7"/>
        <v>5.5206122024826208E-4</v>
      </c>
      <c r="P28" s="389"/>
    </row>
    <row r="29" spans="1:16" ht="30" x14ac:dyDescent="0.25">
      <c r="A29" s="257" t="s">
        <v>404</v>
      </c>
      <c r="B29" s="401">
        <v>95878</v>
      </c>
      <c r="C29" s="401" t="s">
        <v>20</v>
      </c>
      <c r="D29" s="258" t="s">
        <v>286</v>
      </c>
      <c r="E29" s="257" t="s">
        <v>10</v>
      </c>
      <c r="F29" s="403">
        <v>76800</v>
      </c>
      <c r="G29" s="403">
        <f t="shared" si="5"/>
        <v>76800</v>
      </c>
      <c r="H29" s="408">
        <f>K29/$K$111</f>
        <v>3.8698944944135596E-3</v>
      </c>
      <c r="I29" s="273">
        <v>1.47</v>
      </c>
      <c r="J29" s="273">
        <f>TRUNC((I29*(1+$K$8)),2)</f>
        <v>1.77</v>
      </c>
      <c r="K29" s="273">
        <f t="shared" si="6"/>
        <v>135936</v>
      </c>
      <c r="L29" s="361">
        <f t="shared" si="7"/>
        <v>3.8698944944135596E-3</v>
      </c>
      <c r="M29" s="419"/>
      <c r="P29" s="389"/>
    </row>
    <row r="30" spans="1:16" x14ac:dyDescent="0.25">
      <c r="A30" s="257" t="s">
        <v>405</v>
      </c>
      <c r="B30" s="401">
        <v>96402</v>
      </c>
      <c r="C30" s="401" t="s">
        <v>20</v>
      </c>
      <c r="D30" s="258" t="s">
        <v>272</v>
      </c>
      <c r="E30" s="257" t="s">
        <v>9</v>
      </c>
      <c r="F30" s="403">
        <v>53333.333333333336</v>
      </c>
      <c r="G30" s="403">
        <f t="shared" si="5"/>
        <v>53333.33</v>
      </c>
      <c r="H30" s="408">
        <f>K30/$K$111</f>
        <v>3.9931819038648972E-3</v>
      </c>
      <c r="I30" s="273">
        <v>2.1800000000000002</v>
      </c>
      <c r="J30" s="273">
        <f>TRUNC((I30*(1+$K$8)),2)</f>
        <v>2.63</v>
      </c>
      <c r="K30" s="273">
        <f t="shared" si="6"/>
        <v>140266.66</v>
      </c>
      <c r="L30" s="361">
        <f t="shared" si="7"/>
        <v>3.9931819038648972E-3</v>
      </c>
      <c r="M30" s="419"/>
      <c r="P30" s="389"/>
    </row>
    <row r="31" spans="1:16" x14ac:dyDescent="0.25">
      <c r="A31" s="257" t="s">
        <v>406</v>
      </c>
      <c r="B31" s="401">
        <v>83356</v>
      </c>
      <c r="C31" s="401" t="s">
        <v>20</v>
      </c>
      <c r="D31" s="258" t="s">
        <v>291</v>
      </c>
      <c r="E31" s="257" t="s">
        <v>287</v>
      </c>
      <c r="F31" s="403">
        <v>76069.2</v>
      </c>
      <c r="G31" s="403">
        <f t="shared" si="5"/>
        <v>76069.2</v>
      </c>
      <c r="H31" s="408">
        <f>K31/$K$111</f>
        <v>2.8369048802357917E-3</v>
      </c>
      <c r="I31" s="273">
        <v>1.0900000000000001</v>
      </c>
      <c r="J31" s="273">
        <f>TRUNC((I31*(1+$K$8)),2)</f>
        <v>1.31</v>
      </c>
      <c r="K31" s="273">
        <f t="shared" ref="K31" si="8">TRUNC((F31*J31),2)</f>
        <v>99650.65</v>
      </c>
      <c r="L31" s="361">
        <f t="shared" si="7"/>
        <v>2.8369048802357917E-3</v>
      </c>
      <c r="M31" s="389"/>
      <c r="P31" s="389"/>
    </row>
    <row r="32" spans="1:16" x14ac:dyDescent="0.25">
      <c r="A32" s="271"/>
      <c r="B32" s="392"/>
      <c r="C32" s="392"/>
      <c r="D32" s="311"/>
      <c r="E32" s="382"/>
      <c r="F32" s="277"/>
      <c r="G32" s="277"/>
      <c r="H32" s="312"/>
      <c r="I32" s="267"/>
      <c r="J32" s="267"/>
      <c r="K32" s="272"/>
      <c r="L32" s="361"/>
      <c r="P32" s="389"/>
    </row>
    <row r="33" spans="1:16" s="390" customFormat="1" x14ac:dyDescent="0.25">
      <c r="A33" s="268" t="s">
        <v>333</v>
      </c>
      <c r="B33" s="384"/>
      <c r="C33" s="384"/>
      <c r="D33" s="310" t="s">
        <v>11</v>
      </c>
      <c r="E33" s="274"/>
      <c r="F33" s="276"/>
      <c r="G33" s="276"/>
      <c r="H33" s="319">
        <f>SUM(H34:H39)</f>
        <v>6.076109798853703E-2</v>
      </c>
      <c r="I33" s="269"/>
      <c r="J33" s="269" t="s">
        <v>6</v>
      </c>
      <c r="K33" s="270">
        <f>SUM(K34:K39)</f>
        <v>2134327.0799999996</v>
      </c>
      <c r="L33" s="360"/>
      <c r="P33" s="391"/>
    </row>
    <row r="34" spans="1:16" s="387" customFormat="1" ht="30" x14ac:dyDescent="0.25">
      <c r="A34" s="257" t="s">
        <v>407</v>
      </c>
      <c r="B34" s="401" t="s">
        <v>493</v>
      </c>
      <c r="C34" s="401" t="s">
        <v>20</v>
      </c>
      <c r="D34" s="258" t="s">
        <v>435</v>
      </c>
      <c r="E34" s="257" t="s">
        <v>137</v>
      </c>
      <c r="F34" s="403">
        <v>1066.6666666666667</v>
      </c>
      <c r="G34" s="403">
        <f t="shared" ref="G34:G38" si="9">TRUNC(F34,2)</f>
        <v>1066.6600000000001</v>
      </c>
      <c r="H34" s="408">
        <f>K34/$K$111</f>
        <v>5.4324585134056691E-2</v>
      </c>
      <c r="I34" s="273">
        <v>1482.13</v>
      </c>
      <c r="J34" s="273">
        <f>TRUNC((I34*(1+$K$8)),2)</f>
        <v>1788.97</v>
      </c>
      <c r="K34" s="273">
        <f t="shared" ref="K34" si="10">TRUNC((F34*J34),2)</f>
        <v>1908234.66</v>
      </c>
      <c r="L34" s="361">
        <f t="shared" si="7"/>
        <v>5.4324585134056691E-2</v>
      </c>
      <c r="N34" s="393"/>
      <c r="P34" s="394"/>
    </row>
    <row r="35" spans="1:16" ht="30" x14ac:dyDescent="0.25">
      <c r="A35" s="257" t="s">
        <v>408</v>
      </c>
      <c r="B35" s="401">
        <v>72846</v>
      </c>
      <c r="C35" s="401" t="s">
        <v>20</v>
      </c>
      <c r="D35" s="258" t="s">
        <v>261</v>
      </c>
      <c r="E35" s="257" t="s">
        <v>8</v>
      </c>
      <c r="F35" s="403">
        <v>2560</v>
      </c>
      <c r="G35" s="403">
        <f t="shared" si="9"/>
        <v>2560</v>
      </c>
      <c r="H35" s="408">
        <f>K35/$K$111</f>
        <v>3.6804081349884135E-4</v>
      </c>
      <c r="I35" s="273">
        <v>4.1900000000000004</v>
      </c>
      <c r="J35" s="273">
        <f>TRUNC((I35*(1+$K$8)),2)</f>
        <v>5.05</v>
      </c>
      <c r="K35" s="273">
        <f t="shared" ref="K35:K37" si="11">TRUNC((F35*J35),2)</f>
        <v>12928</v>
      </c>
      <c r="L35" s="361">
        <f t="shared" si="7"/>
        <v>3.6804081349884135E-4</v>
      </c>
      <c r="P35" s="389"/>
    </row>
    <row r="36" spans="1:16" ht="30" x14ac:dyDescent="0.25">
      <c r="A36" s="257" t="s">
        <v>409</v>
      </c>
      <c r="B36" s="401">
        <v>95878</v>
      </c>
      <c r="C36" s="401" t="s">
        <v>20</v>
      </c>
      <c r="D36" s="258" t="s">
        <v>286</v>
      </c>
      <c r="E36" s="257" t="s">
        <v>10</v>
      </c>
      <c r="F36" s="403">
        <v>51200</v>
      </c>
      <c r="G36" s="403">
        <f t="shared" si="9"/>
        <v>51200</v>
      </c>
      <c r="H36" s="408">
        <f>K36/$K$111</f>
        <v>2.5799296629423732E-3</v>
      </c>
      <c r="I36" s="273">
        <v>1.47</v>
      </c>
      <c r="J36" s="273">
        <f>TRUNC((I36*(1+$K$8)),2)</f>
        <v>1.77</v>
      </c>
      <c r="K36" s="273">
        <f t="shared" si="11"/>
        <v>90624</v>
      </c>
      <c r="L36" s="361">
        <f t="shared" si="7"/>
        <v>2.5799296629423732E-3</v>
      </c>
      <c r="P36" s="389"/>
    </row>
    <row r="37" spans="1:16" x14ac:dyDescent="0.25">
      <c r="A37" s="257" t="s">
        <v>410</v>
      </c>
      <c r="B37" s="401">
        <v>96402</v>
      </c>
      <c r="C37" s="401" t="s">
        <v>20</v>
      </c>
      <c r="D37" s="258" t="s">
        <v>272</v>
      </c>
      <c r="E37" s="257" t="s">
        <v>9</v>
      </c>
      <c r="F37" s="403">
        <v>21333.333333333332</v>
      </c>
      <c r="G37" s="403">
        <f t="shared" si="9"/>
        <v>21333.33</v>
      </c>
      <c r="H37" s="408">
        <f>K37/$K$111</f>
        <v>1.597272647671945E-3</v>
      </c>
      <c r="I37" s="273">
        <v>2.1800000000000002</v>
      </c>
      <c r="J37" s="273">
        <f>TRUNC((I37*(1+$K$8)),2)</f>
        <v>2.63</v>
      </c>
      <c r="K37" s="273">
        <f t="shared" si="11"/>
        <v>56106.66</v>
      </c>
      <c r="L37" s="361">
        <f t="shared" si="7"/>
        <v>1.597272647671945E-3</v>
      </c>
      <c r="P37" s="389"/>
    </row>
    <row r="38" spans="1:16" x14ac:dyDescent="0.25">
      <c r="A38" s="257" t="s">
        <v>411</v>
      </c>
      <c r="B38" s="401">
        <v>83356</v>
      </c>
      <c r="C38" s="401" t="s">
        <v>20</v>
      </c>
      <c r="D38" s="258" t="s">
        <v>291</v>
      </c>
      <c r="E38" s="257" t="s">
        <v>287</v>
      </c>
      <c r="F38" s="403">
        <v>50712.800000000003</v>
      </c>
      <c r="G38" s="403">
        <f t="shared" si="9"/>
        <v>50712.800000000003</v>
      </c>
      <c r="H38" s="408">
        <f>K38/$K$111</f>
        <v>1.8912697303671709E-3</v>
      </c>
      <c r="I38" s="273">
        <v>1.0900000000000001</v>
      </c>
      <c r="J38" s="273">
        <f>TRUNC((I38*(1+$K$8)),2)</f>
        <v>1.31</v>
      </c>
      <c r="K38" s="273">
        <f t="shared" ref="K38" si="12">TRUNC((F38*J38),2)</f>
        <v>66433.759999999995</v>
      </c>
      <c r="L38" s="361">
        <f t="shared" si="7"/>
        <v>1.8912697303671709E-3</v>
      </c>
      <c r="P38" s="389"/>
    </row>
    <row r="39" spans="1:16" x14ac:dyDescent="0.25">
      <c r="A39" s="422"/>
      <c r="B39" s="423"/>
      <c r="C39" s="423"/>
      <c r="D39" s="424"/>
      <c r="E39" s="257"/>
      <c r="F39" s="403"/>
      <c r="G39" s="403"/>
      <c r="H39" s="408"/>
      <c r="I39" s="273"/>
      <c r="J39" s="273"/>
      <c r="K39" s="425"/>
      <c r="L39" s="362"/>
      <c r="P39" s="389"/>
    </row>
    <row r="40" spans="1:16" x14ac:dyDescent="0.25">
      <c r="A40" s="271"/>
      <c r="B40" s="392"/>
      <c r="C40" s="392"/>
      <c r="D40" s="311"/>
      <c r="E40" s="382"/>
      <c r="F40" s="277"/>
      <c r="G40" s="277"/>
      <c r="H40" s="312"/>
      <c r="I40" s="267"/>
      <c r="J40" s="267"/>
      <c r="K40" s="272"/>
      <c r="L40" s="362"/>
      <c r="P40" s="389"/>
    </row>
    <row r="41" spans="1:16" s="390" customFormat="1" x14ac:dyDescent="0.25">
      <c r="A41" s="268" t="s">
        <v>335</v>
      </c>
      <c r="B41" s="395"/>
      <c r="C41" s="395"/>
      <c r="D41" s="310" t="s">
        <v>177</v>
      </c>
      <c r="E41" s="274"/>
      <c r="F41" s="276"/>
      <c r="G41" s="276"/>
      <c r="H41" s="319" t="e">
        <f>SUM(H42:H55)</f>
        <v>#REF!</v>
      </c>
      <c r="I41" s="269"/>
      <c r="J41" s="269"/>
      <c r="K41" s="270">
        <f>SUM(K42:K44)</f>
        <v>472514.4</v>
      </c>
      <c r="L41" s="360"/>
      <c r="P41" s="391"/>
    </row>
    <row r="42" spans="1:16" x14ac:dyDescent="0.25">
      <c r="A42" s="257" t="s">
        <v>440</v>
      </c>
      <c r="B42" s="401">
        <v>96002</v>
      </c>
      <c r="C42" s="401" t="s">
        <v>20</v>
      </c>
      <c r="D42" s="258" t="s">
        <v>18</v>
      </c>
      <c r="E42" s="257" t="s">
        <v>9</v>
      </c>
      <c r="F42" s="403">
        <v>12400</v>
      </c>
      <c r="G42" s="403">
        <f t="shared" ref="G42:G44" si="13">TRUNC(F42,2)</f>
        <v>12400</v>
      </c>
      <c r="H42" s="408">
        <f>K42/$K$111</f>
        <v>3.7136593470990763E-3</v>
      </c>
      <c r="I42" s="273">
        <v>8.7199999999999989</v>
      </c>
      <c r="J42" s="273">
        <f>TRUNC((I42*(1+$K$8)),2)</f>
        <v>10.52</v>
      </c>
      <c r="K42" s="273">
        <f t="shared" ref="K42:K63" si="14">TRUNC((F42*J42),2)</f>
        <v>130448</v>
      </c>
      <c r="L42" s="361">
        <f t="shared" ref="L42:L44" si="15">K42/$K$111</f>
        <v>3.7136593470990763E-3</v>
      </c>
      <c r="P42" s="389"/>
    </row>
    <row r="43" spans="1:16" ht="30" x14ac:dyDescent="0.25">
      <c r="A43" s="257" t="s">
        <v>441</v>
      </c>
      <c r="B43" s="401">
        <v>97636</v>
      </c>
      <c r="C43" s="401" t="s">
        <v>20</v>
      </c>
      <c r="D43" s="258" t="s">
        <v>163</v>
      </c>
      <c r="E43" s="257" t="s">
        <v>9</v>
      </c>
      <c r="F43" s="403">
        <v>12400</v>
      </c>
      <c r="G43" s="403">
        <f t="shared" si="13"/>
        <v>12400</v>
      </c>
      <c r="H43" s="408">
        <f>K43/$K$111</f>
        <v>6.7389502790989892E-3</v>
      </c>
      <c r="I43" s="273">
        <v>15.82</v>
      </c>
      <c r="J43" s="273">
        <f>TRUNC((I43*(1+$K$8)),2)</f>
        <v>19.09</v>
      </c>
      <c r="K43" s="273">
        <f t="shared" si="14"/>
        <v>236716</v>
      </c>
      <c r="L43" s="361">
        <f t="shared" si="15"/>
        <v>6.7389502790989892E-3</v>
      </c>
      <c r="P43" s="389"/>
    </row>
    <row r="44" spans="1:16" ht="30" x14ac:dyDescent="0.25">
      <c r="A44" s="257" t="s">
        <v>442</v>
      </c>
      <c r="B44" s="401">
        <v>95878</v>
      </c>
      <c r="C44" s="401" t="s">
        <v>20</v>
      </c>
      <c r="D44" s="258" t="s">
        <v>286</v>
      </c>
      <c r="E44" s="257" t="s">
        <v>10</v>
      </c>
      <c r="F44" s="403">
        <v>59520</v>
      </c>
      <c r="G44" s="403">
        <f t="shared" si="13"/>
        <v>59520</v>
      </c>
      <c r="H44" s="408">
        <f>K44/$K$111</f>
        <v>2.9991682331705085E-3</v>
      </c>
      <c r="I44" s="273">
        <v>1.47</v>
      </c>
      <c r="J44" s="273">
        <f>TRUNC((I44*(1+$K$8)),2)</f>
        <v>1.77</v>
      </c>
      <c r="K44" s="273">
        <f t="shared" si="14"/>
        <v>105350.39999999999</v>
      </c>
      <c r="L44" s="361">
        <f t="shared" si="15"/>
        <v>2.9991682331705085E-3</v>
      </c>
      <c r="P44" s="389"/>
    </row>
    <row r="45" spans="1:16" x14ac:dyDescent="0.25">
      <c r="A45" s="382"/>
      <c r="B45" s="385"/>
      <c r="C45" s="385"/>
      <c r="D45" s="260"/>
      <c r="E45" s="382"/>
      <c r="F45" s="277"/>
      <c r="G45" s="277"/>
      <c r="H45" s="312"/>
      <c r="I45" s="267"/>
      <c r="J45" s="267"/>
      <c r="K45" s="267"/>
      <c r="L45" s="361"/>
      <c r="P45" s="389"/>
    </row>
    <row r="46" spans="1:16" x14ac:dyDescent="0.25">
      <c r="A46" s="382"/>
      <c r="B46" s="385"/>
      <c r="C46" s="385"/>
      <c r="D46" s="260"/>
      <c r="E46" s="382"/>
      <c r="F46" s="277"/>
      <c r="G46" s="277"/>
      <c r="H46" s="312"/>
      <c r="I46" s="267"/>
      <c r="J46" s="267"/>
      <c r="K46" s="267"/>
      <c r="L46" s="361"/>
      <c r="P46" s="389"/>
    </row>
    <row r="47" spans="1:16" x14ac:dyDescent="0.25">
      <c r="A47" s="268" t="s">
        <v>420</v>
      </c>
      <c r="B47" s="396"/>
      <c r="C47" s="397"/>
      <c r="D47" s="398" t="s">
        <v>497</v>
      </c>
      <c r="E47" s="274"/>
      <c r="F47" s="276"/>
      <c r="G47" s="276"/>
      <c r="H47" s="319" t="e">
        <f>#REF!+#REF!</f>
        <v>#REF!</v>
      </c>
      <c r="I47" s="269"/>
      <c r="J47" s="269"/>
      <c r="K47" s="270">
        <f>SUM(K48:K53)</f>
        <v>1799488.3399999999</v>
      </c>
      <c r="L47" s="360"/>
      <c r="P47" s="389"/>
    </row>
    <row r="48" spans="1:16" ht="30" x14ac:dyDescent="0.25">
      <c r="A48" s="257" t="s">
        <v>447</v>
      </c>
      <c r="B48" s="401">
        <v>100576</v>
      </c>
      <c r="C48" s="401" t="s">
        <v>20</v>
      </c>
      <c r="D48" s="258" t="s">
        <v>499</v>
      </c>
      <c r="E48" s="257" t="s">
        <v>9</v>
      </c>
      <c r="F48" s="403">
        <v>21333.333333333336</v>
      </c>
      <c r="G48" s="403">
        <f t="shared" ref="G48:G53" si="16">TRUNC(F48,2)</f>
        <v>21333.33</v>
      </c>
      <c r="H48" s="408"/>
      <c r="I48" s="273">
        <v>2.19</v>
      </c>
      <c r="J48" s="273">
        <f t="shared" ref="J48:J53" si="17">TRUNC((I48*(1+$K$8)),2)</f>
        <v>2.64</v>
      </c>
      <c r="K48" s="273">
        <f t="shared" ref="K48:K53" si="18">TRUNC((F48*J48),2)</f>
        <v>56320</v>
      </c>
      <c r="L48" s="361">
        <f t="shared" ref="L48:L53" si="19">K48/$K$111</f>
        <v>1.6033461182127743E-3</v>
      </c>
      <c r="P48" s="389"/>
    </row>
    <row r="49" spans="1:16" ht="25.5" x14ac:dyDescent="0.25">
      <c r="A49" s="257" t="s">
        <v>448</v>
      </c>
      <c r="B49" s="401">
        <v>96399</v>
      </c>
      <c r="C49" s="401" t="s">
        <v>20</v>
      </c>
      <c r="D49" s="426" t="s">
        <v>500</v>
      </c>
      <c r="E49" s="257" t="s">
        <v>137</v>
      </c>
      <c r="F49" s="403">
        <v>4892.4444444444453</v>
      </c>
      <c r="G49" s="403">
        <f t="shared" si="16"/>
        <v>4892.4399999999996</v>
      </c>
      <c r="H49" s="408"/>
      <c r="I49" s="273">
        <v>146.47999999999999</v>
      </c>
      <c r="J49" s="273">
        <f t="shared" si="17"/>
        <v>176.8</v>
      </c>
      <c r="K49" s="273">
        <f t="shared" si="18"/>
        <v>864984.17</v>
      </c>
      <c r="L49" s="361">
        <f t="shared" si="19"/>
        <v>2.4624804887872841E-2</v>
      </c>
      <c r="P49" s="389"/>
    </row>
    <row r="50" spans="1:16" s="256" customFormat="1" x14ac:dyDescent="0.25">
      <c r="A50" s="257" t="s">
        <v>449</v>
      </c>
      <c r="B50" s="401">
        <v>96401</v>
      </c>
      <c r="C50" s="401" t="s">
        <v>20</v>
      </c>
      <c r="D50" s="407" t="s">
        <v>26</v>
      </c>
      <c r="E50" s="257" t="s">
        <v>137</v>
      </c>
      <c r="F50" s="403">
        <v>4266.666666666667</v>
      </c>
      <c r="G50" s="403">
        <f t="shared" si="16"/>
        <v>4266.66</v>
      </c>
      <c r="H50" s="408"/>
      <c r="I50" s="273">
        <v>7.65</v>
      </c>
      <c r="J50" s="273">
        <f t="shared" si="17"/>
        <v>9.23</v>
      </c>
      <c r="K50" s="273">
        <f t="shared" si="18"/>
        <v>39381.33</v>
      </c>
      <c r="L50" s="363">
        <f t="shared" si="19"/>
        <v>1.1211275317037691E-3</v>
      </c>
      <c r="P50" s="259"/>
    </row>
    <row r="51" spans="1:16" ht="30" x14ac:dyDescent="0.25">
      <c r="A51" s="257" t="s">
        <v>450</v>
      </c>
      <c r="B51" s="401" t="s">
        <v>23</v>
      </c>
      <c r="C51" s="401" t="s">
        <v>20</v>
      </c>
      <c r="D51" s="258" t="s">
        <v>27</v>
      </c>
      <c r="E51" s="257" t="s">
        <v>137</v>
      </c>
      <c r="F51" s="403">
        <v>21333.333333333336</v>
      </c>
      <c r="G51" s="403">
        <f t="shared" si="16"/>
        <v>21333.33</v>
      </c>
      <c r="H51" s="408"/>
      <c r="I51" s="273">
        <v>1.83</v>
      </c>
      <c r="J51" s="273">
        <f t="shared" si="17"/>
        <v>2.2000000000000002</v>
      </c>
      <c r="K51" s="273">
        <f t="shared" si="18"/>
        <v>46933.33</v>
      </c>
      <c r="L51" s="361">
        <f t="shared" si="19"/>
        <v>1.3361216702823002E-3</v>
      </c>
      <c r="P51" s="389"/>
    </row>
    <row r="52" spans="1:16" ht="30" x14ac:dyDescent="0.25">
      <c r="A52" s="257" t="s">
        <v>451</v>
      </c>
      <c r="B52" s="401">
        <v>72888</v>
      </c>
      <c r="C52" s="401" t="s">
        <v>20</v>
      </c>
      <c r="D52" s="258" t="s">
        <v>28</v>
      </c>
      <c r="E52" s="257" t="s">
        <v>8</v>
      </c>
      <c r="F52" s="403">
        <v>9002.0977777777789</v>
      </c>
      <c r="G52" s="403">
        <f t="shared" si="16"/>
        <v>9002.09</v>
      </c>
      <c r="H52" s="408"/>
      <c r="I52" s="273">
        <v>1.26</v>
      </c>
      <c r="J52" s="273">
        <f t="shared" si="17"/>
        <v>1.52</v>
      </c>
      <c r="K52" s="273">
        <f t="shared" si="18"/>
        <v>13683.18</v>
      </c>
      <c r="L52" s="361">
        <f t="shared" si="19"/>
        <v>3.8953965798662411E-4</v>
      </c>
      <c r="P52" s="389"/>
    </row>
    <row r="53" spans="1:16" x14ac:dyDescent="0.25">
      <c r="A53" s="257" t="s">
        <v>452</v>
      </c>
      <c r="B53" s="401">
        <v>95879</v>
      </c>
      <c r="C53" s="401" t="s">
        <v>20</v>
      </c>
      <c r="D53" s="258" t="s">
        <v>178</v>
      </c>
      <c r="E53" s="257" t="s">
        <v>10</v>
      </c>
      <c r="F53" s="403">
        <v>508618.52</v>
      </c>
      <c r="G53" s="403">
        <f t="shared" si="16"/>
        <v>508618.52</v>
      </c>
      <c r="H53" s="408"/>
      <c r="I53" s="273">
        <v>1.27</v>
      </c>
      <c r="J53" s="273">
        <f t="shared" si="17"/>
        <v>1.53</v>
      </c>
      <c r="K53" s="273">
        <f t="shared" si="18"/>
        <v>778186.33</v>
      </c>
      <c r="L53" s="361">
        <f t="shared" si="19"/>
        <v>2.2153800274356265E-2</v>
      </c>
      <c r="P53" s="389"/>
    </row>
    <row r="54" spans="1:16" x14ac:dyDescent="0.25">
      <c r="A54" s="257"/>
      <c r="B54" s="401"/>
      <c r="C54" s="401"/>
      <c r="D54" s="258"/>
      <c r="E54" s="257"/>
      <c r="F54" s="403"/>
      <c r="G54" s="403"/>
      <c r="H54" s="408"/>
      <c r="I54" s="273"/>
      <c r="J54" s="273"/>
      <c r="K54" s="273"/>
      <c r="L54" s="361"/>
      <c r="P54" s="389"/>
    </row>
    <row r="55" spans="1:16" x14ac:dyDescent="0.25">
      <c r="A55" s="382"/>
      <c r="B55" s="383"/>
      <c r="C55" s="383"/>
      <c r="D55" s="260"/>
      <c r="E55" s="382"/>
      <c r="F55" s="277"/>
      <c r="G55" s="277"/>
      <c r="H55" s="312"/>
      <c r="I55" s="267"/>
      <c r="J55" s="267"/>
      <c r="K55" s="267"/>
      <c r="L55" s="361"/>
      <c r="P55" s="389"/>
    </row>
    <row r="56" spans="1:16" s="390" customFormat="1" x14ac:dyDescent="0.25">
      <c r="A56" s="268" t="s">
        <v>412</v>
      </c>
      <c r="B56" s="395"/>
      <c r="C56" s="395"/>
      <c r="D56" s="310" t="s">
        <v>498</v>
      </c>
      <c r="E56" s="274"/>
      <c r="F56" s="276"/>
      <c r="G56" s="276"/>
      <c r="H56" s="319">
        <f>SUM(H57:H64)</f>
        <v>2.3926863653780245E-2</v>
      </c>
      <c r="I56" s="269"/>
      <c r="J56" s="269"/>
      <c r="K56" s="270">
        <f>SUM(K57:K63)</f>
        <v>840467.90999999992</v>
      </c>
      <c r="L56" s="360"/>
      <c r="P56" s="391"/>
    </row>
    <row r="57" spans="1:16" ht="30" x14ac:dyDescent="0.25">
      <c r="A57" s="257" t="s">
        <v>413</v>
      </c>
      <c r="B57" s="401">
        <v>100576</v>
      </c>
      <c r="C57" s="401" t="s">
        <v>20</v>
      </c>
      <c r="D57" s="258" t="s">
        <v>499</v>
      </c>
      <c r="E57" s="257" t="s">
        <v>9</v>
      </c>
      <c r="F57" s="403">
        <v>26666.666666666668</v>
      </c>
      <c r="G57" s="403">
        <f t="shared" ref="G57:G63" si="20">TRUNC(F57,2)</f>
        <v>26666.66</v>
      </c>
      <c r="H57" s="408">
        <f t="shared" ref="H57:H63" si="21">K57/$K$111</f>
        <v>2.0041826477659678E-3</v>
      </c>
      <c r="I57" s="273">
        <v>2.19</v>
      </c>
      <c r="J57" s="273">
        <f>TRUNC((I57*(1+$K$8)),2)</f>
        <v>2.64</v>
      </c>
      <c r="K57" s="273">
        <f t="shared" si="14"/>
        <v>70400</v>
      </c>
      <c r="L57" s="361">
        <f t="shared" ref="L57:L63" si="22">K57/$K$111</f>
        <v>2.0041826477659678E-3</v>
      </c>
      <c r="P57" s="389"/>
    </row>
    <row r="58" spans="1:16" ht="25.5" x14ac:dyDescent="0.25">
      <c r="A58" s="257" t="s">
        <v>414</v>
      </c>
      <c r="B58" s="401" t="s">
        <v>297</v>
      </c>
      <c r="C58" s="401" t="s">
        <v>21</v>
      </c>
      <c r="D58" s="427" t="s">
        <v>25</v>
      </c>
      <c r="E58" s="257" t="s">
        <v>137</v>
      </c>
      <c r="F58" s="403">
        <v>6115.5555555555566</v>
      </c>
      <c r="G58" s="403">
        <f t="shared" si="20"/>
        <v>6115.55</v>
      </c>
      <c r="H58" s="408">
        <f t="shared" si="21"/>
        <v>3.0102012017094535E-3</v>
      </c>
      <c r="I58" s="273">
        <v>15</v>
      </c>
      <c r="J58" s="273">
        <f>TRUNC((I58*(1+$K$9)),2)</f>
        <v>17.29</v>
      </c>
      <c r="K58" s="273">
        <f t="shared" si="14"/>
        <v>105737.95</v>
      </c>
      <c r="L58" s="361">
        <f t="shared" si="22"/>
        <v>3.0102012017094535E-3</v>
      </c>
      <c r="P58" s="389"/>
    </row>
    <row r="59" spans="1:16" ht="38.25" x14ac:dyDescent="0.25">
      <c r="A59" s="257" t="s">
        <v>415</v>
      </c>
      <c r="B59" s="401">
        <v>96388</v>
      </c>
      <c r="C59" s="401" t="s">
        <v>20</v>
      </c>
      <c r="D59" s="426" t="s">
        <v>510</v>
      </c>
      <c r="E59" s="257" t="s">
        <v>137</v>
      </c>
      <c r="F59" s="403">
        <v>5333.3333333333339</v>
      </c>
      <c r="G59" s="403">
        <f t="shared" si="20"/>
        <v>5333.33</v>
      </c>
      <c r="H59" s="408">
        <f t="shared" si="21"/>
        <v>1.9039735153776696E-3</v>
      </c>
      <c r="I59" s="273">
        <v>10.39</v>
      </c>
      <c r="J59" s="273">
        <f>TRUNC((I59*(1+$K$8)),2)</f>
        <v>12.54</v>
      </c>
      <c r="K59" s="273">
        <f t="shared" si="14"/>
        <v>66880</v>
      </c>
      <c r="L59" s="361">
        <f t="shared" si="22"/>
        <v>1.9039735153776696E-3</v>
      </c>
      <c r="P59" s="389"/>
    </row>
    <row r="60" spans="1:16" s="256" customFormat="1" x14ac:dyDescent="0.25">
      <c r="A60" s="257" t="s">
        <v>443</v>
      </c>
      <c r="B60" s="401">
        <v>96401</v>
      </c>
      <c r="C60" s="401" t="s">
        <v>20</v>
      </c>
      <c r="D60" s="407" t="s">
        <v>26</v>
      </c>
      <c r="E60" s="257" t="s">
        <v>137</v>
      </c>
      <c r="F60" s="403">
        <v>26666.666666666668</v>
      </c>
      <c r="G60" s="403">
        <f t="shared" si="20"/>
        <v>26666.66</v>
      </c>
      <c r="H60" s="408">
        <f t="shared" si="21"/>
        <v>7.0070475713473676E-3</v>
      </c>
      <c r="I60" s="273">
        <v>7.65</v>
      </c>
      <c r="J60" s="273">
        <f>TRUNC((I60*(1+$K$8)),2)</f>
        <v>9.23</v>
      </c>
      <c r="K60" s="273">
        <f t="shared" si="14"/>
        <v>246133.33</v>
      </c>
      <c r="L60" s="363">
        <f t="shared" si="22"/>
        <v>7.0070475713473676E-3</v>
      </c>
      <c r="P60" s="259"/>
    </row>
    <row r="61" spans="1:16" ht="30" x14ac:dyDescent="0.25">
      <c r="A61" s="257" t="s">
        <v>444</v>
      </c>
      <c r="B61" s="401" t="s">
        <v>23</v>
      </c>
      <c r="C61" s="401" t="s">
        <v>20</v>
      </c>
      <c r="D61" s="258" t="s">
        <v>27</v>
      </c>
      <c r="E61" s="257" t="s">
        <v>137</v>
      </c>
      <c r="F61" s="403">
        <v>6115.5555555555566</v>
      </c>
      <c r="G61" s="403">
        <f t="shared" si="20"/>
        <v>6115.55</v>
      </c>
      <c r="H61" s="408">
        <f t="shared" si="21"/>
        <v>3.830215094208216E-4</v>
      </c>
      <c r="I61" s="273">
        <v>1.83</v>
      </c>
      <c r="J61" s="273">
        <f>TRUNC((I61*(1+$K$8)),2)</f>
        <v>2.2000000000000002</v>
      </c>
      <c r="K61" s="273">
        <f t="shared" si="14"/>
        <v>13454.22</v>
      </c>
      <c r="L61" s="361">
        <f t="shared" si="22"/>
        <v>3.830215094208216E-4</v>
      </c>
      <c r="P61" s="389"/>
    </row>
    <row r="62" spans="1:16" ht="30" x14ac:dyDescent="0.25">
      <c r="A62" s="257" t="s">
        <v>445</v>
      </c>
      <c r="B62" s="401">
        <v>72888</v>
      </c>
      <c r="C62" s="401" t="s">
        <v>20</v>
      </c>
      <c r="D62" s="258" t="s">
        <v>28</v>
      </c>
      <c r="E62" s="257" t="s">
        <v>8</v>
      </c>
      <c r="F62" s="403">
        <v>10518.755555555557</v>
      </c>
      <c r="G62" s="403">
        <f t="shared" si="20"/>
        <v>10518.75</v>
      </c>
      <c r="H62" s="408">
        <f t="shared" si="21"/>
        <v>4.5516866851997412E-4</v>
      </c>
      <c r="I62" s="273">
        <v>1.26</v>
      </c>
      <c r="J62" s="273">
        <f>TRUNC((I62*(1+$K$8)),2)</f>
        <v>1.52</v>
      </c>
      <c r="K62" s="273">
        <f t="shared" si="14"/>
        <v>15988.5</v>
      </c>
      <c r="L62" s="361">
        <f t="shared" si="22"/>
        <v>4.5516866851997412E-4</v>
      </c>
      <c r="P62" s="389"/>
    </row>
    <row r="63" spans="1:16" x14ac:dyDescent="0.25">
      <c r="A63" s="257" t="s">
        <v>446</v>
      </c>
      <c r="B63" s="401">
        <v>95879</v>
      </c>
      <c r="C63" s="401" t="s">
        <v>20</v>
      </c>
      <c r="D63" s="258" t="s">
        <v>178</v>
      </c>
      <c r="E63" s="257" t="s">
        <v>10</v>
      </c>
      <c r="F63" s="403">
        <v>210375.11</v>
      </c>
      <c r="G63" s="403">
        <f t="shared" si="20"/>
        <v>210375.11</v>
      </c>
      <c r="H63" s="408">
        <f t="shared" si="21"/>
        <v>9.1632685396389885E-3</v>
      </c>
      <c r="I63" s="273">
        <v>1.27</v>
      </c>
      <c r="J63" s="273">
        <f>TRUNC((I63*(1+$K$8)),2)</f>
        <v>1.53</v>
      </c>
      <c r="K63" s="273">
        <f t="shared" si="14"/>
        <v>321873.90999999997</v>
      </c>
      <c r="L63" s="361">
        <f t="shared" si="22"/>
        <v>9.1632685396389885E-3</v>
      </c>
      <c r="P63" s="389"/>
    </row>
    <row r="64" spans="1:16" x14ac:dyDescent="0.25">
      <c r="A64" s="382"/>
      <c r="B64" s="383"/>
      <c r="C64" s="383"/>
      <c r="D64" s="260"/>
      <c r="E64" s="382"/>
      <c r="F64" s="277"/>
      <c r="G64" s="277"/>
      <c r="H64" s="312"/>
      <c r="I64" s="267"/>
      <c r="J64" s="267"/>
      <c r="K64" s="267"/>
      <c r="L64" s="361"/>
      <c r="P64" s="389"/>
    </row>
    <row r="65" spans="1:16" s="390" customFormat="1" x14ac:dyDescent="0.25">
      <c r="A65" s="268" t="s">
        <v>416</v>
      </c>
      <c r="B65" s="396"/>
      <c r="C65" s="397"/>
      <c r="D65" s="398" t="s">
        <v>29</v>
      </c>
      <c r="E65" s="274"/>
      <c r="F65" s="276"/>
      <c r="G65" s="276"/>
      <c r="H65" s="319">
        <f>SUM(H66:H69)</f>
        <v>8.8839016486504122E-2</v>
      </c>
      <c r="I65" s="269"/>
      <c r="J65" s="269"/>
      <c r="K65" s="270">
        <f>SUM(K66:K69)</f>
        <v>3120607.1799999997</v>
      </c>
      <c r="L65" s="360"/>
      <c r="P65" s="391"/>
    </row>
    <row r="66" spans="1:16" ht="30" x14ac:dyDescent="0.25">
      <c r="A66" s="257" t="s">
        <v>417</v>
      </c>
      <c r="B66" s="400">
        <v>94267</v>
      </c>
      <c r="C66" s="401" t="s">
        <v>20</v>
      </c>
      <c r="D66" s="258" t="s">
        <v>140</v>
      </c>
      <c r="E66" s="257" t="s">
        <v>24</v>
      </c>
      <c r="F66" s="403">
        <v>11000</v>
      </c>
      <c r="G66" s="403">
        <f t="shared" ref="G66:G68" si="23">TRUNC(F66,2)</f>
        <v>11000</v>
      </c>
      <c r="H66" s="408">
        <f t="shared" ref="H66:H68" si="24">K66/$K$111</f>
        <v>2.4770444912232507E-2</v>
      </c>
      <c r="I66" s="273">
        <v>65.540000000000006</v>
      </c>
      <c r="J66" s="273">
        <f>TRUNC((I66*(1+$K$8)),2)</f>
        <v>79.099999999999994</v>
      </c>
      <c r="K66" s="273">
        <f t="shared" ref="K66" si="25">TRUNC((F66*J66),2)</f>
        <v>870100</v>
      </c>
      <c r="L66" s="361">
        <f t="shared" ref="L66:L68" si="26">K66/$K$111</f>
        <v>2.4770444912232507E-2</v>
      </c>
      <c r="P66" s="389"/>
    </row>
    <row r="67" spans="1:16" s="387" customFormat="1" ht="15.75" customHeight="1" x14ac:dyDescent="0.25">
      <c r="A67" s="257" t="s">
        <v>418</v>
      </c>
      <c r="B67" s="400">
        <v>83661</v>
      </c>
      <c r="C67" s="401" t="s">
        <v>20</v>
      </c>
      <c r="D67" s="402" t="s">
        <v>296</v>
      </c>
      <c r="E67" s="257" t="s">
        <v>24</v>
      </c>
      <c r="F67" s="403">
        <v>9142.8571428571431</v>
      </c>
      <c r="G67" s="403">
        <f t="shared" si="23"/>
        <v>9142.85</v>
      </c>
      <c r="H67" s="408">
        <f t="shared" si="24"/>
        <v>5.2220670486021414E-2</v>
      </c>
      <c r="I67" s="273">
        <v>166.22</v>
      </c>
      <c r="J67" s="273">
        <f>TRUNC((I67*(1+$K$8)),2)</f>
        <v>200.63</v>
      </c>
      <c r="K67" s="273">
        <f t="shared" ref="K67" si="27">TRUNC((F67*J67),2)</f>
        <v>1834331.42</v>
      </c>
      <c r="L67" s="361">
        <f t="shared" si="26"/>
        <v>5.2220670486021414E-2</v>
      </c>
      <c r="P67" s="394"/>
    </row>
    <row r="68" spans="1:16" ht="15.75" customHeight="1" x14ac:dyDescent="0.25">
      <c r="A68" s="257" t="s">
        <v>419</v>
      </c>
      <c r="B68" s="400">
        <v>83356</v>
      </c>
      <c r="C68" s="401" t="s">
        <v>20</v>
      </c>
      <c r="D68" s="258" t="s">
        <v>291</v>
      </c>
      <c r="E68" s="257" t="s">
        <v>287</v>
      </c>
      <c r="F68" s="403">
        <v>317691.42</v>
      </c>
      <c r="G68" s="403">
        <f t="shared" si="23"/>
        <v>317691.42</v>
      </c>
      <c r="H68" s="408">
        <f t="shared" si="24"/>
        <v>1.1847901088250198E-2</v>
      </c>
      <c r="I68" s="273">
        <v>1.0900000000000001</v>
      </c>
      <c r="J68" s="273">
        <f>TRUNC((I68*(1+$K$8)),2)</f>
        <v>1.31</v>
      </c>
      <c r="K68" s="273">
        <f t="shared" ref="K68" si="28">TRUNC((F68*J68),2)</f>
        <v>416175.76</v>
      </c>
      <c r="L68" s="361">
        <f t="shared" si="26"/>
        <v>1.1847901088250198E-2</v>
      </c>
      <c r="P68" s="389"/>
    </row>
    <row r="69" spans="1:16" ht="15.75" customHeight="1" x14ac:dyDescent="0.25">
      <c r="A69" s="382"/>
      <c r="B69" s="399"/>
      <c r="C69" s="385"/>
      <c r="D69" s="260"/>
      <c r="E69" s="382"/>
      <c r="F69" s="277"/>
      <c r="G69" s="277"/>
      <c r="H69" s="312"/>
      <c r="I69" s="267"/>
      <c r="J69" s="267"/>
      <c r="K69" s="267"/>
      <c r="L69" s="361"/>
      <c r="P69" s="389"/>
    </row>
    <row r="70" spans="1:16" ht="15.75" customHeight="1" x14ac:dyDescent="0.25">
      <c r="A70" s="268" t="s">
        <v>420</v>
      </c>
      <c r="B70" s="396"/>
      <c r="C70" s="397"/>
      <c r="D70" s="398" t="s">
        <v>398</v>
      </c>
      <c r="E70" s="274"/>
      <c r="F70" s="276"/>
      <c r="G70" s="276"/>
      <c r="H70" s="319">
        <f>H71+H85</f>
        <v>5.2921703684281264E-2</v>
      </c>
      <c r="I70" s="269"/>
      <c r="J70" s="269"/>
      <c r="K70" s="270">
        <f>K71+K85</f>
        <v>1858956.29</v>
      </c>
      <c r="L70" s="360"/>
      <c r="P70" s="389"/>
    </row>
    <row r="71" spans="1:16" ht="15.75" customHeight="1" x14ac:dyDescent="0.25">
      <c r="A71" s="274" t="s">
        <v>421</v>
      </c>
      <c r="B71" s="404"/>
      <c r="C71" s="397"/>
      <c r="D71" s="405" t="s">
        <v>371</v>
      </c>
      <c r="E71" s="274"/>
      <c r="F71" s="276"/>
      <c r="G71" s="276"/>
      <c r="H71" s="318">
        <f>SUM(H72:H84)</f>
        <v>3.908730344391121E-2</v>
      </c>
      <c r="I71" s="269"/>
      <c r="J71" s="269"/>
      <c r="K71" s="269">
        <f>SUM(K72:K84)</f>
        <v>1373001.6900000002</v>
      </c>
      <c r="L71" s="359"/>
      <c r="P71" s="389"/>
    </row>
    <row r="72" spans="1:16" ht="45" x14ac:dyDescent="0.25">
      <c r="A72" s="257" t="s">
        <v>447</v>
      </c>
      <c r="B72" s="400">
        <v>90091</v>
      </c>
      <c r="C72" s="401" t="s">
        <v>20</v>
      </c>
      <c r="D72" s="258" t="s">
        <v>354</v>
      </c>
      <c r="E72" s="257" t="s">
        <v>137</v>
      </c>
      <c r="F72" s="403">
        <v>3323.9407200000005</v>
      </c>
      <c r="G72" s="403">
        <f t="shared" ref="G72:G83" si="29">TRUNC(F72,2)</f>
        <v>3323.94</v>
      </c>
      <c r="H72" s="408">
        <f t="shared" ref="H72:H83" si="30">K72/$K$111</f>
        <v>6.0845533292495295E-4</v>
      </c>
      <c r="I72" s="273">
        <v>5.33</v>
      </c>
      <c r="J72" s="273">
        <f t="shared" ref="J72:J83" si="31">TRUNC((I72*(1+$K$8)),2)</f>
        <v>6.43</v>
      </c>
      <c r="K72" s="273">
        <f t="shared" ref="K72:K82" si="32">TRUNC((F72*J72),2)</f>
        <v>21372.93</v>
      </c>
      <c r="L72" s="361">
        <f t="shared" ref="L72:L83" si="33">K72/$K$111</f>
        <v>6.0845533292495295E-4</v>
      </c>
      <c r="P72" s="389"/>
    </row>
    <row r="73" spans="1:16" x14ac:dyDescent="0.25">
      <c r="A73" s="257" t="s">
        <v>448</v>
      </c>
      <c r="B73" s="400" t="s">
        <v>494</v>
      </c>
      <c r="C73" s="401" t="s">
        <v>20</v>
      </c>
      <c r="D73" s="258" t="s">
        <v>361</v>
      </c>
      <c r="E73" s="257" t="s">
        <v>19</v>
      </c>
      <c r="F73" s="403">
        <v>514.3571199999999</v>
      </c>
      <c r="G73" s="403">
        <f t="shared" si="29"/>
        <v>514.35</v>
      </c>
      <c r="H73" s="408">
        <f t="shared" si="30"/>
        <v>1.8810367267771216E-3</v>
      </c>
      <c r="I73" s="273">
        <v>106.43</v>
      </c>
      <c r="J73" s="273">
        <f t="shared" si="31"/>
        <v>128.46</v>
      </c>
      <c r="K73" s="273">
        <f t="shared" si="32"/>
        <v>66074.31</v>
      </c>
      <c r="L73" s="361">
        <f t="shared" si="33"/>
        <v>1.8810367267771216E-3</v>
      </c>
      <c r="P73" s="389"/>
    </row>
    <row r="74" spans="1:16" x14ac:dyDescent="0.25">
      <c r="A74" s="257" t="s">
        <v>449</v>
      </c>
      <c r="B74" s="400">
        <v>94097</v>
      </c>
      <c r="C74" s="401" t="s">
        <v>20</v>
      </c>
      <c r="D74" s="258" t="s">
        <v>362</v>
      </c>
      <c r="E74" s="257" t="s">
        <v>22</v>
      </c>
      <c r="F74" s="403">
        <v>2515.1999999999998</v>
      </c>
      <c r="G74" s="403">
        <f t="shared" si="29"/>
        <v>2515.1999999999998</v>
      </c>
      <c r="H74" s="408">
        <f t="shared" si="30"/>
        <v>4.8762304721712861E-4</v>
      </c>
      <c r="I74" s="273">
        <v>5.6499999999999995</v>
      </c>
      <c r="J74" s="273">
        <f t="shared" si="31"/>
        <v>6.81</v>
      </c>
      <c r="K74" s="273">
        <f t="shared" si="32"/>
        <v>17128.509999999998</v>
      </c>
      <c r="L74" s="361">
        <f t="shared" si="33"/>
        <v>4.8762304721712861E-4</v>
      </c>
      <c r="P74" s="389"/>
    </row>
    <row r="75" spans="1:16" x14ac:dyDescent="0.25">
      <c r="A75" s="257" t="s">
        <v>450</v>
      </c>
      <c r="B75" s="400">
        <v>94103</v>
      </c>
      <c r="C75" s="401" t="s">
        <v>20</v>
      </c>
      <c r="D75" s="258" t="s">
        <v>363</v>
      </c>
      <c r="E75" s="257" t="s">
        <v>19</v>
      </c>
      <c r="F75" s="403">
        <v>251.51999999999998</v>
      </c>
      <c r="G75" s="403">
        <f t="shared" si="29"/>
        <v>251.52</v>
      </c>
      <c r="H75" s="408">
        <f t="shared" si="30"/>
        <v>2.6170537302718151E-3</v>
      </c>
      <c r="I75" s="273">
        <v>302.81</v>
      </c>
      <c r="J75" s="273">
        <f t="shared" si="31"/>
        <v>365.49</v>
      </c>
      <c r="K75" s="273">
        <f t="shared" si="32"/>
        <v>91928.04</v>
      </c>
      <c r="L75" s="361">
        <f t="shared" si="33"/>
        <v>2.6170537302718151E-3</v>
      </c>
      <c r="P75" s="389"/>
    </row>
    <row r="76" spans="1:16" ht="45" x14ac:dyDescent="0.25">
      <c r="A76" s="257" t="s">
        <v>451</v>
      </c>
      <c r="B76" s="400">
        <v>93381</v>
      </c>
      <c r="C76" s="401" t="s">
        <v>20</v>
      </c>
      <c r="D76" s="258" t="s">
        <v>364</v>
      </c>
      <c r="E76" s="257" t="s">
        <v>19</v>
      </c>
      <c r="F76" s="403">
        <v>2374.9154272000005</v>
      </c>
      <c r="G76" s="403">
        <f t="shared" si="29"/>
        <v>2374.91</v>
      </c>
      <c r="H76" s="408">
        <f t="shared" si="30"/>
        <v>6.9300536495240381E-4</v>
      </c>
      <c r="I76" s="273">
        <v>8.5</v>
      </c>
      <c r="J76" s="273">
        <f t="shared" si="31"/>
        <v>10.25</v>
      </c>
      <c r="K76" s="273">
        <f t="shared" si="32"/>
        <v>24342.880000000001</v>
      </c>
      <c r="L76" s="361">
        <f t="shared" si="33"/>
        <v>6.9300536495240381E-4</v>
      </c>
      <c r="P76" s="389"/>
    </row>
    <row r="77" spans="1:16" ht="30" x14ac:dyDescent="0.25">
      <c r="A77" s="257" t="s">
        <v>452</v>
      </c>
      <c r="B77" s="400">
        <v>74010</v>
      </c>
      <c r="C77" s="401" t="s">
        <v>20</v>
      </c>
      <c r="D77" s="258" t="s">
        <v>365</v>
      </c>
      <c r="E77" s="257" t="s">
        <v>19</v>
      </c>
      <c r="F77" s="403">
        <v>1463.3824127999999</v>
      </c>
      <c r="G77" s="403">
        <f t="shared" si="29"/>
        <v>1463.38</v>
      </c>
      <c r="H77" s="408">
        <f t="shared" si="30"/>
        <v>9.8734748591028514E-5</v>
      </c>
      <c r="I77" s="273">
        <v>1.97</v>
      </c>
      <c r="J77" s="273">
        <f t="shared" si="31"/>
        <v>2.37</v>
      </c>
      <c r="K77" s="273">
        <f t="shared" si="32"/>
        <v>3468.21</v>
      </c>
      <c r="L77" s="361">
        <f t="shared" si="33"/>
        <v>9.8734748591028514E-5</v>
      </c>
      <c r="P77" s="389"/>
    </row>
    <row r="78" spans="1:16" x14ac:dyDescent="0.25">
      <c r="A78" s="257" t="s">
        <v>453</v>
      </c>
      <c r="B78" s="400">
        <v>83344</v>
      </c>
      <c r="C78" s="401" t="s">
        <v>20</v>
      </c>
      <c r="D78" s="258" t="s">
        <v>366</v>
      </c>
      <c r="E78" s="257" t="s">
        <v>19</v>
      </c>
      <c r="F78" s="403">
        <v>1463.3824127999999</v>
      </c>
      <c r="G78" s="403">
        <f t="shared" si="29"/>
        <v>1463.38</v>
      </c>
      <c r="H78" s="408">
        <f t="shared" si="30"/>
        <v>5.6658015704315756E-5</v>
      </c>
      <c r="I78" s="273">
        <v>1.1299999999999999</v>
      </c>
      <c r="J78" s="273">
        <f t="shared" si="31"/>
        <v>1.36</v>
      </c>
      <c r="K78" s="273">
        <f t="shared" si="32"/>
        <v>1990.2</v>
      </c>
      <c r="L78" s="361">
        <f t="shared" si="33"/>
        <v>5.6658015704315756E-5</v>
      </c>
      <c r="P78" s="389"/>
    </row>
    <row r="79" spans="1:16" ht="45" x14ac:dyDescent="0.25">
      <c r="A79" s="257" t="s">
        <v>454</v>
      </c>
      <c r="B79" s="400">
        <v>92212</v>
      </c>
      <c r="C79" s="401" t="s">
        <v>20</v>
      </c>
      <c r="D79" s="258" t="s">
        <v>539</v>
      </c>
      <c r="E79" s="257" t="s">
        <v>24</v>
      </c>
      <c r="F79" s="403">
        <v>480</v>
      </c>
      <c r="G79" s="403">
        <f t="shared" si="29"/>
        <v>480</v>
      </c>
      <c r="H79" s="408">
        <f t="shared" si="30"/>
        <v>5.0402916111032536E-3</v>
      </c>
      <c r="I79" s="273">
        <v>305.58999999999997</v>
      </c>
      <c r="J79" s="273">
        <f t="shared" si="31"/>
        <v>368.85</v>
      </c>
      <c r="K79" s="273">
        <f t="shared" si="32"/>
        <v>177048</v>
      </c>
      <c r="L79" s="361">
        <f t="shared" si="33"/>
        <v>5.0402916111032536E-3</v>
      </c>
      <c r="P79" s="389"/>
    </row>
    <row r="80" spans="1:16" ht="45" x14ac:dyDescent="0.25">
      <c r="A80" s="257" t="s">
        <v>455</v>
      </c>
      <c r="B80" s="400">
        <v>92214</v>
      </c>
      <c r="C80" s="401" t="s">
        <v>20</v>
      </c>
      <c r="D80" s="258" t="s">
        <v>540</v>
      </c>
      <c r="E80" s="257" t="s">
        <v>24</v>
      </c>
      <c r="F80" s="403">
        <v>480</v>
      </c>
      <c r="G80" s="403">
        <f t="shared" si="29"/>
        <v>480</v>
      </c>
      <c r="H80" s="408">
        <f t="shared" si="30"/>
        <v>8.0375467608372591E-3</v>
      </c>
      <c r="I80" s="273">
        <v>487.31</v>
      </c>
      <c r="J80" s="273">
        <f t="shared" si="31"/>
        <v>588.19000000000005</v>
      </c>
      <c r="K80" s="273">
        <f t="shared" si="32"/>
        <v>282331.2</v>
      </c>
      <c r="L80" s="361">
        <f t="shared" si="33"/>
        <v>8.0375467608372591E-3</v>
      </c>
      <c r="P80" s="389"/>
    </row>
    <row r="81" spans="1:16" ht="45" x14ac:dyDescent="0.25">
      <c r="A81" s="257" t="s">
        <v>456</v>
      </c>
      <c r="B81" s="400">
        <v>92216</v>
      </c>
      <c r="C81" s="401" t="s">
        <v>20</v>
      </c>
      <c r="D81" s="258" t="s">
        <v>541</v>
      </c>
      <c r="E81" s="257" t="s">
        <v>24</v>
      </c>
      <c r="F81" s="403">
        <v>320</v>
      </c>
      <c r="G81" s="403">
        <f t="shared" si="29"/>
        <v>320</v>
      </c>
      <c r="H81" s="408">
        <f t="shared" si="30"/>
        <v>6.4425362204549655E-3</v>
      </c>
      <c r="I81" s="273">
        <v>585.91</v>
      </c>
      <c r="J81" s="273">
        <f t="shared" si="31"/>
        <v>707.2</v>
      </c>
      <c r="K81" s="273">
        <f t="shared" si="32"/>
        <v>226304</v>
      </c>
      <c r="L81" s="361">
        <f t="shared" si="33"/>
        <v>6.4425362204549655E-3</v>
      </c>
      <c r="P81" s="389"/>
    </row>
    <row r="82" spans="1:16" ht="45" x14ac:dyDescent="0.25">
      <c r="A82" s="257" t="s">
        <v>457</v>
      </c>
      <c r="B82" s="400">
        <v>92816</v>
      </c>
      <c r="C82" s="401" t="s">
        <v>20</v>
      </c>
      <c r="D82" s="258" t="s">
        <v>542</v>
      </c>
      <c r="E82" s="257" t="s">
        <v>24</v>
      </c>
      <c r="F82" s="403">
        <v>320</v>
      </c>
      <c r="G82" s="403">
        <f t="shared" si="29"/>
        <v>320</v>
      </c>
      <c r="H82" s="408">
        <f t="shared" si="30"/>
        <v>9.2918462510993387E-3</v>
      </c>
      <c r="I82" s="273">
        <v>845.03</v>
      </c>
      <c r="J82" s="273">
        <f t="shared" si="31"/>
        <v>1019.97</v>
      </c>
      <c r="K82" s="273">
        <f t="shared" si="32"/>
        <v>326390.40000000002</v>
      </c>
      <c r="L82" s="361">
        <f t="shared" si="33"/>
        <v>9.2918462510993387E-3</v>
      </c>
      <c r="P82" s="389"/>
    </row>
    <row r="83" spans="1:16" ht="30" x14ac:dyDescent="0.25">
      <c r="A83" s="257" t="s">
        <v>458</v>
      </c>
      <c r="B83" s="400">
        <v>95878</v>
      </c>
      <c r="C83" s="401" t="s">
        <v>20</v>
      </c>
      <c r="D83" s="258" t="s">
        <v>286</v>
      </c>
      <c r="E83" s="257" t="s">
        <v>10</v>
      </c>
      <c r="F83" s="403">
        <v>76058.2</v>
      </c>
      <c r="G83" s="403">
        <f t="shared" si="29"/>
        <v>76058.2</v>
      </c>
      <c r="H83" s="408">
        <f t="shared" si="30"/>
        <v>3.832515633977619E-3</v>
      </c>
      <c r="I83" s="273">
        <v>1.47</v>
      </c>
      <c r="J83" s="273">
        <f t="shared" si="31"/>
        <v>1.77</v>
      </c>
      <c r="K83" s="273">
        <f t="shared" ref="K83" si="34">TRUNC((F83*J83),2)</f>
        <v>134623.01</v>
      </c>
      <c r="L83" s="361">
        <f t="shared" si="33"/>
        <v>3.832515633977619E-3</v>
      </c>
      <c r="P83" s="389"/>
    </row>
    <row r="84" spans="1:16" x14ac:dyDescent="0.25">
      <c r="A84" s="382"/>
      <c r="B84" s="399"/>
      <c r="C84" s="385"/>
      <c r="D84" s="260"/>
      <c r="E84" s="382"/>
      <c r="F84" s="277"/>
      <c r="G84" s="277"/>
      <c r="H84" s="312"/>
      <c r="I84" s="267"/>
      <c r="J84" s="267"/>
      <c r="K84" s="267"/>
      <c r="L84" s="361"/>
      <c r="P84" s="389"/>
    </row>
    <row r="85" spans="1:16" x14ac:dyDescent="0.25">
      <c r="A85" s="274" t="s">
        <v>422</v>
      </c>
      <c r="B85" s="404"/>
      <c r="C85" s="397"/>
      <c r="D85" s="405" t="s">
        <v>372</v>
      </c>
      <c r="E85" s="274"/>
      <c r="F85" s="276"/>
      <c r="G85" s="276"/>
      <c r="H85" s="318">
        <f>SUM(H86:H97)</f>
        <v>1.3834400240370056E-2</v>
      </c>
      <c r="I85" s="269"/>
      <c r="J85" s="269"/>
      <c r="K85" s="269">
        <f>SUM(K86:K97)</f>
        <v>485954.6</v>
      </c>
      <c r="L85" s="359"/>
      <c r="P85" s="389"/>
    </row>
    <row r="86" spans="1:16" ht="45" x14ac:dyDescent="0.25">
      <c r="A86" s="257" t="s">
        <v>459</v>
      </c>
      <c r="B86" s="400">
        <v>90091</v>
      </c>
      <c r="C86" s="401" t="s">
        <v>20</v>
      </c>
      <c r="D86" s="258" t="s">
        <v>354</v>
      </c>
      <c r="E86" s="257" t="s">
        <v>19</v>
      </c>
      <c r="F86" s="403">
        <v>55.280000000000044</v>
      </c>
      <c r="G86" s="403">
        <f t="shared" ref="G86:G96" si="35">TRUNC(F86,2)</f>
        <v>55.28</v>
      </c>
      <c r="H86" s="408">
        <f t="shared" ref="H86:H96" si="36">K86/$K$111</f>
        <v>1.0119129575971779E-5</v>
      </c>
      <c r="I86" s="273">
        <v>5.33</v>
      </c>
      <c r="J86" s="273">
        <f t="shared" ref="J86:J96" si="37">TRUNC((I86*(1+$K$8)),2)</f>
        <v>6.43</v>
      </c>
      <c r="K86" s="273">
        <f t="shared" ref="K86:K93" si="38">TRUNC((F86*J86),2)</f>
        <v>355.45</v>
      </c>
      <c r="L86" s="361">
        <f t="shared" ref="L86:L96" si="39">K86/$K$111</f>
        <v>1.0119129575971779E-5</v>
      </c>
      <c r="P86" s="389"/>
    </row>
    <row r="87" spans="1:16" x14ac:dyDescent="0.25">
      <c r="A87" s="257" t="s">
        <v>460</v>
      </c>
      <c r="B87" s="400" t="s">
        <v>494</v>
      </c>
      <c r="C87" s="401" t="s">
        <v>20</v>
      </c>
      <c r="D87" s="258" t="s">
        <v>361</v>
      </c>
      <c r="E87" s="257" t="s">
        <v>19</v>
      </c>
      <c r="F87" s="403">
        <v>158.47999999999996</v>
      </c>
      <c r="G87" s="403">
        <f t="shared" si="35"/>
        <v>158.47999999999999</v>
      </c>
      <c r="H87" s="408">
        <f t="shared" si="36"/>
        <v>5.7957147393920187E-4</v>
      </c>
      <c r="I87" s="273">
        <v>106.43</v>
      </c>
      <c r="J87" s="273">
        <f t="shared" si="37"/>
        <v>128.46</v>
      </c>
      <c r="K87" s="273">
        <f t="shared" si="38"/>
        <v>20358.34</v>
      </c>
      <c r="L87" s="361">
        <f t="shared" si="39"/>
        <v>5.7957147393920187E-4</v>
      </c>
      <c r="P87" s="389"/>
    </row>
    <row r="88" spans="1:16" x14ac:dyDescent="0.25">
      <c r="A88" s="257" t="s">
        <v>461</v>
      </c>
      <c r="B88" s="400">
        <v>94097</v>
      </c>
      <c r="C88" s="401" t="s">
        <v>20</v>
      </c>
      <c r="D88" s="258" t="s">
        <v>362</v>
      </c>
      <c r="E88" s="257" t="s">
        <v>22</v>
      </c>
      <c r="F88" s="403">
        <v>204.48</v>
      </c>
      <c r="G88" s="403">
        <f t="shared" si="35"/>
        <v>204.48</v>
      </c>
      <c r="H88" s="408">
        <f t="shared" si="36"/>
        <v>3.9642391150768613E-5</v>
      </c>
      <c r="I88" s="273">
        <v>5.6499999999999995</v>
      </c>
      <c r="J88" s="273">
        <f t="shared" si="37"/>
        <v>6.81</v>
      </c>
      <c r="K88" s="273">
        <f t="shared" si="38"/>
        <v>1392.5</v>
      </c>
      <c r="L88" s="361">
        <f t="shared" si="39"/>
        <v>3.9642391150768613E-5</v>
      </c>
      <c r="P88" s="389"/>
    </row>
    <row r="89" spans="1:16" ht="45" x14ac:dyDescent="0.25">
      <c r="A89" s="257" t="s">
        <v>462</v>
      </c>
      <c r="B89" s="400">
        <v>93381</v>
      </c>
      <c r="C89" s="401" t="s">
        <v>20</v>
      </c>
      <c r="D89" s="258" t="s">
        <v>364</v>
      </c>
      <c r="E89" s="257" t="s">
        <v>19</v>
      </c>
      <c r="F89" s="403">
        <v>71.136000000000053</v>
      </c>
      <c r="G89" s="403">
        <f t="shared" si="35"/>
        <v>71.13</v>
      </c>
      <c r="H89" s="408">
        <f t="shared" si="36"/>
        <v>2.0757524656137469E-5</v>
      </c>
      <c r="I89" s="273">
        <v>8.5</v>
      </c>
      <c r="J89" s="273">
        <f t="shared" si="37"/>
        <v>10.25</v>
      </c>
      <c r="K89" s="273">
        <f t="shared" si="38"/>
        <v>729.14</v>
      </c>
      <c r="L89" s="361">
        <f t="shared" si="39"/>
        <v>2.0757524656137469E-5</v>
      </c>
      <c r="P89" s="389"/>
    </row>
    <row r="90" spans="1:16" ht="30" x14ac:dyDescent="0.25">
      <c r="A90" s="257" t="s">
        <v>463</v>
      </c>
      <c r="B90" s="400">
        <v>74010</v>
      </c>
      <c r="C90" s="401" t="s">
        <v>20</v>
      </c>
      <c r="D90" s="258" t="s">
        <v>365</v>
      </c>
      <c r="E90" s="257" t="s">
        <v>19</v>
      </c>
      <c r="F90" s="403">
        <v>35.568000000000026</v>
      </c>
      <c r="G90" s="403">
        <f t="shared" si="35"/>
        <v>35.56</v>
      </c>
      <c r="H90" s="408">
        <f t="shared" si="36"/>
        <v>2.3996101616504749E-6</v>
      </c>
      <c r="I90" s="273">
        <v>1.97</v>
      </c>
      <c r="J90" s="273">
        <f t="shared" si="37"/>
        <v>2.37</v>
      </c>
      <c r="K90" s="273">
        <f t="shared" si="38"/>
        <v>84.29</v>
      </c>
      <c r="L90" s="361">
        <f t="shared" si="39"/>
        <v>2.3996101616504749E-6</v>
      </c>
      <c r="P90" s="389"/>
    </row>
    <row r="91" spans="1:16" x14ac:dyDescent="0.25">
      <c r="A91" s="257" t="s">
        <v>464</v>
      </c>
      <c r="B91" s="400">
        <v>83344</v>
      </c>
      <c r="C91" s="401" t="s">
        <v>20</v>
      </c>
      <c r="D91" s="258" t="s">
        <v>366</v>
      </c>
      <c r="E91" s="257" t="s">
        <v>19</v>
      </c>
      <c r="F91" s="403">
        <v>35.568000000000026</v>
      </c>
      <c r="G91" s="403">
        <f t="shared" si="35"/>
        <v>35.56</v>
      </c>
      <c r="H91" s="408">
        <f t="shared" si="36"/>
        <v>1.3770215152335208E-6</v>
      </c>
      <c r="I91" s="273">
        <v>1.1299999999999999</v>
      </c>
      <c r="J91" s="273">
        <f t="shared" si="37"/>
        <v>1.36</v>
      </c>
      <c r="K91" s="273">
        <f t="shared" si="38"/>
        <v>48.37</v>
      </c>
      <c r="L91" s="361">
        <f t="shared" si="39"/>
        <v>1.3770215152335208E-6</v>
      </c>
      <c r="P91" s="389"/>
    </row>
    <row r="92" spans="1:16" x14ac:dyDescent="0.25">
      <c r="A92" s="257" t="s">
        <v>465</v>
      </c>
      <c r="B92" s="400" t="s">
        <v>496</v>
      </c>
      <c r="C92" s="401" t="s">
        <v>201</v>
      </c>
      <c r="D92" s="258" t="s">
        <v>380</v>
      </c>
      <c r="E92" s="257" t="s">
        <v>62</v>
      </c>
      <c r="F92" s="403">
        <v>60</v>
      </c>
      <c r="G92" s="403">
        <f t="shared" si="35"/>
        <v>60</v>
      </c>
      <c r="H92" s="408">
        <f t="shared" si="36"/>
        <v>4.8767229772821719E-3</v>
      </c>
      <c r="I92" s="273">
        <v>2365.35</v>
      </c>
      <c r="J92" s="273">
        <f t="shared" si="37"/>
        <v>2855.04</v>
      </c>
      <c r="K92" s="273">
        <f t="shared" si="38"/>
        <v>171302.39999999999</v>
      </c>
      <c r="L92" s="361">
        <f t="shared" si="39"/>
        <v>4.8767229772821719E-3</v>
      </c>
      <c r="P92" s="389"/>
    </row>
    <row r="93" spans="1:16" ht="36" customHeight="1" x14ac:dyDescent="0.25">
      <c r="A93" s="257" t="s">
        <v>466</v>
      </c>
      <c r="B93" s="400">
        <v>98406</v>
      </c>
      <c r="C93" s="401" t="s">
        <v>20</v>
      </c>
      <c r="D93" s="258" t="s">
        <v>382</v>
      </c>
      <c r="E93" s="257" t="s">
        <v>62</v>
      </c>
      <c r="F93" s="403">
        <v>28</v>
      </c>
      <c r="G93" s="403">
        <f t="shared" si="35"/>
        <v>28</v>
      </c>
      <c r="H93" s="408">
        <f t="shared" si="36"/>
        <v>6.1235648583623089E-3</v>
      </c>
      <c r="I93" s="273">
        <v>6364.51</v>
      </c>
      <c r="J93" s="273">
        <f t="shared" si="37"/>
        <v>7682.13</v>
      </c>
      <c r="K93" s="273">
        <f t="shared" si="38"/>
        <v>215099.64</v>
      </c>
      <c r="L93" s="361">
        <f t="shared" si="39"/>
        <v>6.1235648583623089E-3</v>
      </c>
      <c r="P93" s="389"/>
    </row>
    <row r="94" spans="1:16" ht="45" x14ac:dyDescent="0.25">
      <c r="A94" s="257" t="s">
        <v>467</v>
      </c>
      <c r="B94" s="401">
        <v>83627</v>
      </c>
      <c r="C94" s="401" t="s">
        <v>20</v>
      </c>
      <c r="D94" s="258" t="s">
        <v>386</v>
      </c>
      <c r="E94" s="257" t="s">
        <v>62</v>
      </c>
      <c r="F94" s="428">
        <v>28</v>
      </c>
      <c r="G94" s="403">
        <f t="shared" si="35"/>
        <v>28</v>
      </c>
      <c r="H94" s="408">
        <f t="shared" si="36"/>
        <v>6.9169923001093352E-4</v>
      </c>
      <c r="I94" s="429">
        <v>718.92000000000007</v>
      </c>
      <c r="J94" s="273">
        <f t="shared" si="37"/>
        <v>867.75</v>
      </c>
      <c r="K94" s="273">
        <f t="shared" ref="K94:K95" si="40">TRUNC((F94*J94),2)</f>
        <v>24297</v>
      </c>
      <c r="L94" s="361">
        <f t="shared" si="39"/>
        <v>6.9169923001093352E-4</v>
      </c>
      <c r="P94" s="389"/>
    </row>
    <row r="95" spans="1:16" ht="36" customHeight="1" x14ac:dyDescent="0.25">
      <c r="A95" s="257" t="s">
        <v>468</v>
      </c>
      <c r="B95" s="401">
        <v>98051</v>
      </c>
      <c r="C95" s="401" t="s">
        <v>20</v>
      </c>
      <c r="D95" s="258" t="s">
        <v>385</v>
      </c>
      <c r="E95" s="257" t="s">
        <v>62</v>
      </c>
      <c r="F95" s="428">
        <v>28</v>
      </c>
      <c r="G95" s="403">
        <f t="shared" si="35"/>
        <v>28</v>
      </c>
      <c r="H95" s="408">
        <f t="shared" si="36"/>
        <v>9.6595568299573538E-4</v>
      </c>
      <c r="I95" s="429">
        <v>1003.97</v>
      </c>
      <c r="J95" s="273">
        <f t="shared" si="37"/>
        <v>1211.81</v>
      </c>
      <c r="K95" s="273">
        <f t="shared" si="40"/>
        <v>33930.68</v>
      </c>
      <c r="L95" s="361">
        <f t="shared" si="39"/>
        <v>9.6595568299573538E-4</v>
      </c>
      <c r="P95" s="389"/>
    </row>
    <row r="96" spans="1:16" ht="30.75" customHeight="1" x14ac:dyDescent="0.25">
      <c r="A96" s="257" t="s">
        <v>469</v>
      </c>
      <c r="B96" s="401">
        <v>95878</v>
      </c>
      <c r="C96" s="401" t="s">
        <v>20</v>
      </c>
      <c r="D96" s="258" t="s">
        <v>286</v>
      </c>
      <c r="E96" s="257" t="s">
        <v>10</v>
      </c>
      <c r="F96" s="403">
        <v>10371.07</v>
      </c>
      <c r="G96" s="403">
        <f t="shared" si="35"/>
        <v>10371.07</v>
      </c>
      <c r="H96" s="408">
        <f t="shared" si="36"/>
        <v>5.2259034071994094E-4</v>
      </c>
      <c r="I96" s="273">
        <v>1.47</v>
      </c>
      <c r="J96" s="273">
        <f t="shared" si="37"/>
        <v>1.77</v>
      </c>
      <c r="K96" s="273">
        <f t="shared" ref="K96" si="41">TRUNC((F96*J96),2)</f>
        <v>18356.79</v>
      </c>
      <c r="L96" s="361">
        <f t="shared" si="39"/>
        <v>5.2259034071994094E-4</v>
      </c>
      <c r="P96" s="389"/>
    </row>
    <row r="97" spans="1:16" ht="15.75" customHeight="1" x14ac:dyDescent="0.25">
      <c r="A97" s="382"/>
      <c r="B97" s="399"/>
      <c r="C97" s="385"/>
      <c r="D97" s="260"/>
      <c r="E97" s="382"/>
      <c r="F97" s="277"/>
      <c r="G97" s="277"/>
      <c r="H97" s="312"/>
      <c r="I97" s="267"/>
      <c r="J97" s="267"/>
      <c r="K97" s="267"/>
      <c r="L97" s="361"/>
      <c r="P97" s="389"/>
    </row>
    <row r="98" spans="1:16" ht="15.75" customHeight="1" x14ac:dyDescent="0.25">
      <c r="A98" s="268" t="s">
        <v>423</v>
      </c>
      <c r="B98" s="396"/>
      <c r="C98" s="397"/>
      <c r="D98" s="398" t="s">
        <v>388</v>
      </c>
      <c r="E98" s="274"/>
      <c r="F98" s="276"/>
      <c r="G98" s="276"/>
      <c r="H98" s="319">
        <f>SUM(H99:H101)</f>
        <v>1.838621218698528E-3</v>
      </c>
      <c r="I98" s="269"/>
      <c r="J98" s="269"/>
      <c r="K98" s="270">
        <f>SUM(K99:K101)</f>
        <v>64584.399999999994</v>
      </c>
      <c r="L98" s="360"/>
      <c r="P98" s="389"/>
    </row>
    <row r="99" spans="1:16" ht="15.75" customHeight="1" x14ac:dyDescent="0.25">
      <c r="A99" s="257" t="s">
        <v>424</v>
      </c>
      <c r="B99" s="400">
        <v>13244</v>
      </c>
      <c r="C99" s="401" t="s">
        <v>20</v>
      </c>
      <c r="D99" s="258" t="s">
        <v>389</v>
      </c>
      <c r="E99" s="257" t="s">
        <v>62</v>
      </c>
      <c r="F99" s="403">
        <v>160</v>
      </c>
      <c r="G99" s="403">
        <f t="shared" ref="G99:G100" si="42">TRUNC(F99,2)</f>
        <v>160</v>
      </c>
      <c r="H99" s="408">
        <f t="shared" ref="H99:H100" si="43">K99/$K$111</f>
        <v>2.9712007753130473E-4</v>
      </c>
      <c r="I99" s="273">
        <v>56.59</v>
      </c>
      <c r="J99" s="273">
        <f>TRUNC((I99*(1+$K$9)),2)</f>
        <v>65.23</v>
      </c>
      <c r="K99" s="273">
        <f t="shared" ref="K99" si="44">TRUNC((F99*J99),2)</f>
        <v>10436.799999999999</v>
      </c>
      <c r="L99" s="361">
        <f t="shared" ref="L99:L100" si="45">K99/$K$111</f>
        <v>2.9712007753130473E-4</v>
      </c>
      <c r="P99" s="389"/>
    </row>
    <row r="100" spans="1:16" ht="15.75" customHeight="1" x14ac:dyDescent="0.25">
      <c r="A100" s="257" t="s">
        <v>425</v>
      </c>
      <c r="B100" s="400" t="s">
        <v>391</v>
      </c>
      <c r="C100" s="401" t="s">
        <v>20</v>
      </c>
      <c r="D100" s="258" t="s">
        <v>392</v>
      </c>
      <c r="E100" s="257" t="s">
        <v>22</v>
      </c>
      <c r="F100" s="403">
        <v>120</v>
      </c>
      <c r="G100" s="403">
        <f t="shared" si="42"/>
        <v>120</v>
      </c>
      <c r="H100" s="408">
        <f t="shared" si="43"/>
        <v>1.5415011411672233E-3</v>
      </c>
      <c r="I100" s="273">
        <v>373.84</v>
      </c>
      <c r="J100" s="273">
        <f>TRUNC((I100*(1+$K$8)),2)</f>
        <v>451.23</v>
      </c>
      <c r="K100" s="273">
        <f t="shared" ref="K100" si="46">TRUNC((F100*J100),2)</f>
        <v>54147.6</v>
      </c>
      <c r="L100" s="361">
        <f t="shared" si="45"/>
        <v>1.5415011411672233E-3</v>
      </c>
      <c r="P100" s="389"/>
    </row>
    <row r="101" spans="1:16" ht="15.75" customHeight="1" x14ac:dyDescent="0.25">
      <c r="A101" s="382"/>
      <c r="B101" s="399"/>
      <c r="C101" s="385"/>
      <c r="D101" s="260"/>
      <c r="E101" s="382"/>
      <c r="F101" s="277"/>
      <c r="G101" s="277"/>
      <c r="H101" s="312"/>
      <c r="I101" s="267"/>
      <c r="J101" s="267"/>
      <c r="K101" s="267"/>
      <c r="L101" s="361"/>
      <c r="P101" s="389"/>
    </row>
    <row r="102" spans="1:16" ht="15.75" customHeight="1" x14ac:dyDescent="0.25">
      <c r="A102" s="268" t="s">
        <v>426</v>
      </c>
      <c r="B102" s="396"/>
      <c r="C102" s="397"/>
      <c r="D102" s="398" t="s">
        <v>306</v>
      </c>
      <c r="E102" s="274"/>
      <c r="F102" s="276"/>
      <c r="G102" s="276"/>
      <c r="H102" s="319">
        <f>SUM(H103:H107)</f>
        <v>1.4773308567542075E-3</v>
      </c>
      <c r="I102" s="269"/>
      <c r="J102" s="269"/>
      <c r="K102" s="270">
        <f>SUM(K103:K107)</f>
        <v>51893.520000000004</v>
      </c>
      <c r="L102" s="360"/>
      <c r="P102" s="389"/>
    </row>
    <row r="103" spans="1:16" ht="36" customHeight="1" x14ac:dyDescent="0.25">
      <c r="A103" s="257" t="s">
        <v>427</v>
      </c>
      <c r="B103" s="400">
        <v>10775</v>
      </c>
      <c r="C103" s="401" t="s">
        <v>20</v>
      </c>
      <c r="D103" s="258" t="s">
        <v>307</v>
      </c>
      <c r="E103" s="257" t="s">
        <v>308</v>
      </c>
      <c r="F103" s="403">
        <v>12</v>
      </c>
      <c r="G103" s="403">
        <f t="shared" ref="G103:G106" si="47">TRUNC(F103,2)</f>
        <v>12</v>
      </c>
      <c r="H103" s="408">
        <f t="shared" ref="H103:H106" si="48">K103/$K$111</f>
        <v>3.4760726041275472E-4</v>
      </c>
      <c r="I103" s="273">
        <v>843</v>
      </c>
      <c r="J103" s="273">
        <f>TRUNC((I103*(1+$K$8)),2)</f>
        <v>1017.52</v>
      </c>
      <c r="K103" s="273">
        <f t="shared" ref="K103" si="49">TRUNC((F103*J103),2)</f>
        <v>12210.24</v>
      </c>
      <c r="L103" s="361">
        <f t="shared" ref="L103:L106" si="50">K103/$K$111</f>
        <v>3.4760726041275472E-4</v>
      </c>
      <c r="P103" s="389"/>
    </row>
    <row r="104" spans="1:16" ht="31.5" customHeight="1" x14ac:dyDescent="0.25">
      <c r="A104" s="257" t="s">
        <v>428</v>
      </c>
      <c r="B104" s="400">
        <v>10775</v>
      </c>
      <c r="C104" s="401" t="s">
        <v>20</v>
      </c>
      <c r="D104" s="258" t="s">
        <v>387</v>
      </c>
      <c r="E104" s="257" t="s">
        <v>308</v>
      </c>
      <c r="F104" s="403">
        <v>12</v>
      </c>
      <c r="G104" s="403">
        <f t="shared" si="47"/>
        <v>12</v>
      </c>
      <c r="H104" s="408">
        <f t="shared" si="48"/>
        <v>3.4760726041275472E-4</v>
      </c>
      <c r="I104" s="273">
        <v>843</v>
      </c>
      <c r="J104" s="273">
        <f>TRUNC((I104*(1+$K$8)),2)</f>
        <v>1017.52</v>
      </c>
      <c r="K104" s="273">
        <f t="shared" ref="K104" si="51">TRUNC((F104*J104),2)</f>
        <v>12210.24</v>
      </c>
      <c r="L104" s="361">
        <f t="shared" si="50"/>
        <v>3.4760726041275472E-4</v>
      </c>
      <c r="P104" s="389"/>
    </row>
    <row r="105" spans="1:16" ht="32.25" customHeight="1" x14ac:dyDescent="0.25">
      <c r="A105" s="257" t="s">
        <v>470</v>
      </c>
      <c r="B105" s="400">
        <v>10775</v>
      </c>
      <c r="C105" s="401" t="s">
        <v>20</v>
      </c>
      <c r="D105" s="258" t="s">
        <v>309</v>
      </c>
      <c r="E105" s="257" t="s">
        <v>308</v>
      </c>
      <c r="F105" s="403">
        <v>12</v>
      </c>
      <c r="G105" s="403">
        <f t="shared" si="47"/>
        <v>12</v>
      </c>
      <c r="H105" s="408">
        <f t="shared" si="48"/>
        <v>3.4760726041275472E-4</v>
      </c>
      <c r="I105" s="273">
        <v>843</v>
      </c>
      <c r="J105" s="273">
        <f>TRUNC((I105*(1+$K$8)),2)</f>
        <v>1017.52</v>
      </c>
      <c r="K105" s="273">
        <f t="shared" ref="K105:K106" si="52">TRUNC((F105*J105),2)</f>
        <v>12210.24</v>
      </c>
      <c r="L105" s="361">
        <f t="shared" si="50"/>
        <v>3.4760726041275472E-4</v>
      </c>
      <c r="P105" s="389"/>
    </row>
    <row r="106" spans="1:16" ht="32.25" customHeight="1" x14ac:dyDescent="0.25">
      <c r="A106" s="257" t="s">
        <v>471</v>
      </c>
      <c r="B106" s="400">
        <v>10778</v>
      </c>
      <c r="C106" s="401" t="s">
        <v>20</v>
      </c>
      <c r="D106" s="258" t="s">
        <v>310</v>
      </c>
      <c r="E106" s="257" t="s">
        <v>308</v>
      </c>
      <c r="F106" s="403">
        <v>12</v>
      </c>
      <c r="G106" s="403">
        <f t="shared" si="47"/>
        <v>12</v>
      </c>
      <c r="H106" s="408">
        <f t="shared" si="48"/>
        <v>4.3450907551594335E-4</v>
      </c>
      <c r="I106" s="273">
        <v>1053.75</v>
      </c>
      <c r="J106" s="273">
        <f>TRUNC((I106*(1+$K$8)),2)</f>
        <v>1271.9000000000001</v>
      </c>
      <c r="K106" s="273">
        <f t="shared" si="52"/>
        <v>15262.8</v>
      </c>
      <c r="L106" s="361">
        <f t="shared" si="50"/>
        <v>4.3450907551594335E-4</v>
      </c>
      <c r="P106" s="389"/>
    </row>
    <row r="107" spans="1:16" ht="15.75" customHeight="1" x14ac:dyDescent="0.25">
      <c r="A107" s="382"/>
      <c r="B107" s="399"/>
      <c r="C107" s="385"/>
      <c r="D107" s="260"/>
      <c r="E107" s="382"/>
      <c r="F107" s="277"/>
      <c r="G107" s="277"/>
      <c r="H107" s="312"/>
      <c r="I107" s="267"/>
      <c r="J107" s="273"/>
      <c r="K107" s="273"/>
      <c r="L107" s="363"/>
      <c r="P107" s="389"/>
    </row>
    <row r="108" spans="1:16" ht="15.75" customHeight="1" x14ac:dyDescent="0.25">
      <c r="A108" s="268" t="s">
        <v>429</v>
      </c>
      <c r="B108" s="396"/>
      <c r="C108" s="397"/>
      <c r="D108" s="398" t="s">
        <v>311</v>
      </c>
      <c r="E108" s="274"/>
      <c r="F108" s="276"/>
      <c r="G108" s="276"/>
      <c r="H108" s="319">
        <f>SUM(H109:H110)</f>
        <v>2.0049558523215549E-2</v>
      </c>
      <c r="I108" s="269"/>
      <c r="J108" s="269"/>
      <c r="K108" s="270">
        <f>SUM(K109:K110)</f>
        <v>704271.6</v>
      </c>
      <c r="L108" s="360"/>
      <c r="P108" s="389"/>
    </row>
    <row r="109" spans="1:16" ht="15.75" customHeight="1" x14ac:dyDescent="0.25">
      <c r="A109" s="257" t="s">
        <v>430</v>
      </c>
      <c r="B109" s="401" t="s">
        <v>495</v>
      </c>
      <c r="C109" s="401" t="s">
        <v>20</v>
      </c>
      <c r="D109" s="258" t="s">
        <v>300</v>
      </c>
      <c r="E109" s="257" t="s">
        <v>308</v>
      </c>
      <c r="F109" s="403">
        <v>12</v>
      </c>
      <c r="G109" s="403">
        <f>TRUNC(F109,2)</f>
        <v>12</v>
      </c>
      <c r="H109" s="408">
        <f>K109/$K$111</f>
        <v>2.0049558523215549E-2</v>
      </c>
      <c r="I109" s="273">
        <v>48623.01</v>
      </c>
      <c r="J109" s="273">
        <f>TRUNC((I109*(1+$K$8)),2)</f>
        <v>58689.3</v>
      </c>
      <c r="K109" s="273">
        <f t="shared" ref="K109" si="53">TRUNC((F109*J109),2)</f>
        <v>704271.6</v>
      </c>
      <c r="L109" s="361">
        <f t="shared" ref="L109" si="54">K109/$K$111</f>
        <v>2.0049558523215549E-2</v>
      </c>
      <c r="P109" s="389"/>
    </row>
    <row r="110" spans="1:16" ht="15.75" customHeight="1" x14ac:dyDescent="0.25">
      <c r="A110" s="382"/>
      <c r="B110" s="385"/>
      <c r="C110" s="385"/>
      <c r="D110" s="260"/>
      <c r="E110" s="382"/>
      <c r="F110" s="275"/>
      <c r="G110" s="275"/>
      <c r="H110" s="312"/>
      <c r="I110" s="266"/>
      <c r="J110" s="267"/>
      <c r="K110" s="267"/>
      <c r="P110" s="389"/>
    </row>
    <row r="111" spans="1:16" s="278" customFormat="1" ht="15.75" customHeight="1" x14ac:dyDescent="0.25">
      <c r="A111" s="280"/>
      <c r="B111" s="406"/>
      <c r="C111" s="406"/>
      <c r="D111" s="520" t="s">
        <v>292</v>
      </c>
      <c r="E111" s="520"/>
      <c r="F111" s="520"/>
      <c r="G111" s="520"/>
      <c r="H111" s="520"/>
      <c r="I111" s="520"/>
      <c r="J111" s="521"/>
      <c r="K111" s="281">
        <f>K19+K26+K33+K41+K56+K65+K70+K98+K102+K108+K47</f>
        <v>35126539.029999994</v>
      </c>
      <c r="L111" s="364">
        <f>SUM(L18:L109)</f>
        <v>1</v>
      </c>
      <c r="M111" s="279"/>
      <c r="N111" s="279"/>
      <c r="P111" s="279"/>
    </row>
    <row r="115" spans="2:11" x14ac:dyDescent="0.25">
      <c r="K115" s="389"/>
    </row>
    <row r="116" spans="2:11" x14ac:dyDescent="0.25">
      <c r="K116" s="389"/>
    </row>
    <row r="121" spans="2:11" x14ac:dyDescent="0.25">
      <c r="B121" s="387"/>
    </row>
  </sheetData>
  <mergeCells count="10">
    <mergeCell ref="D111:J111"/>
    <mergeCell ref="A4:K4"/>
    <mergeCell ref="A5:K5"/>
    <mergeCell ref="A14:K14"/>
    <mergeCell ref="B6:D6"/>
    <mergeCell ref="B7:D7"/>
    <mergeCell ref="B8:D8"/>
    <mergeCell ref="B9:D9"/>
    <mergeCell ref="B10:D12"/>
    <mergeCell ref="A10:A12"/>
  </mergeCells>
  <pageMargins left="0.51181102362204722" right="0.51181102362204722" top="0.78740157480314965" bottom="0.78740157480314965" header="0.31496062992125984" footer="0.31496062992125984"/>
  <pageSetup paperSize="9" scale="62"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6F8AA-BC88-43E3-BC0E-5A25C6D6CF13}">
  <dimension ref="A1:AQ44"/>
  <sheetViews>
    <sheetView view="pageBreakPreview" zoomScale="80" zoomScaleNormal="85" zoomScaleSheetLayoutView="80" workbookViewId="0">
      <selection activeCell="AY24" sqref="AY24"/>
    </sheetView>
  </sheetViews>
  <sheetFormatPr defaultRowHeight="12.75" x14ac:dyDescent="0.2"/>
  <cols>
    <col min="1" max="1" width="5.85546875" style="173" customWidth="1"/>
    <col min="2" max="2" width="6.140625" style="173" customWidth="1"/>
    <col min="3" max="3" width="28.5703125" style="173" customWidth="1"/>
    <col min="4" max="4" width="12.42578125" style="173" bestFit="1" customWidth="1"/>
    <col min="5" max="5" width="13.85546875" style="173" customWidth="1"/>
    <col min="6" max="41" width="6.7109375" style="173" customWidth="1"/>
    <col min="42" max="42" width="14" style="173" bestFit="1" customWidth="1"/>
    <col min="43" max="43" width="18.7109375" style="173" customWidth="1"/>
    <col min="44" max="274" width="9.140625" style="173"/>
    <col min="275" max="275" width="5.85546875" style="173" customWidth="1"/>
    <col min="276" max="276" width="6.140625" style="173" customWidth="1"/>
    <col min="277" max="277" width="28.5703125" style="173" customWidth="1"/>
    <col min="278" max="278" width="12.42578125" style="173" bestFit="1" customWidth="1"/>
    <col min="279" max="279" width="13.85546875" style="173" customWidth="1"/>
    <col min="280" max="297" width="6.7109375" style="173" customWidth="1"/>
    <col min="298" max="298" width="11.7109375" style="173" bestFit="1" customWidth="1"/>
    <col min="299" max="299" width="18.7109375" style="173" customWidth="1"/>
    <col min="300" max="530" width="9.140625" style="173"/>
    <col min="531" max="531" width="5.85546875" style="173" customWidth="1"/>
    <col min="532" max="532" width="6.140625" style="173" customWidth="1"/>
    <col min="533" max="533" width="28.5703125" style="173" customWidth="1"/>
    <col min="534" max="534" width="12.42578125" style="173" bestFit="1" customWidth="1"/>
    <col min="535" max="535" width="13.85546875" style="173" customWidth="1"/>
    <col min="536" max="553" width="6.7109375" style="173" customWidth="1"/>
    <col min="554" max="554" width="11.7109375" style="173" bestFit="1" customWidth="1"/>
    <col min="555" max="555" width="18.7109375" style="173" customWidth="1"/>
    <col min="556" max="786" width="9.140625" style="173"/>
    <col min="787" max="787" width="5.85546875" style="173" customWidth="1"/>
    <col min="788" max="788" width="6.140625" style="173" customWidth="1"/>
    <col min="789" max="789" width="28.5703125" style="173" customWidth="1"/>
    <col min="790" max="790" width="12.42578125" style="173" bestFit="1" customWidth="1"/>
    <col min="791" max="791" width="13.85546875" style="173" customWidth="1"/>
    <col min="792" max="809" width="6.7109375" style="173" customWidth="1"/>
    <col min="810" max="810" width="11.7109375" style="173" bestFit="1" customWidth="1"/>
    <col min="811" max="811" width="18.7109375" style="173" customWidth="1"/>
    <col min="812" max="1042" width="9.140625" style="173"/>
    <col min="1043" max="1043" width="5.85546875" style="173" customWidth="1"/>
    <col min="1044" max="1044" width="6.140625" style="173" customWidth="1"/>
    <col min="1045" max="1045" width="28.5703125" style="173" customWidth="1"/>
    <col min="1046" max="1046" width="12.42578125" style="173" bestFit="1" customWidth="1"/>
    <col min="1047" max="1047" width="13.85546875" style="173" customWidth="1"/>
    <col min="1048" max="1065" width="6.7109375" style="173" customWidth="1"/>
    <col min="1066" max="1066" width="11.7109375" style="173" bestFit="1" customWidth="1"/>
    <col min="1067" max="1067" width="18.7109375" style="173" customWidth="1"/>
    <col min="1068" max="1298" width="9.140625" style="173"/>
    <col min="1299" max="1299" width="5.85546875" style="173" customWidth="1"/>
    <col min="1300" max="1300" width="6.140625" style="173" customWidth="1"/>
    <col min="1301" max="1301" width="28.5703125" style="173" customWidth="1"/>
    <col min="1302" max="1302" width="12.42578125" style="173" bestFit="1" customWidth="1"/>
    <col min="1303" max="1303" width="13.85546875" style="173" customWidth="1"/>
    <col min="1304" max="1321" width="6.7109375" style="173" customWidth="1"/>
    <col min="1322" max="1322" width="11.7109375" style="173" bestFit="1" customWidth="1"/>
    <col min="1323" max="1323" width="18.7109375" style="173" customWidth="1"/>
    <col min="1324" max="1554" width="9.140625" style="173"/>
    <col min="1555" max="1555" width="5.85546875" style="173" customWidth="1"/>
    <col min="1556" max="1556" width="6.140625" style="173" customWidth="1"/>
    <col min="1557" max="1557" width="28.5703125" style="173" customWidth="1"/>
    <col min="1558" max="1558" width="12.42578125" style="173" bestFit="1" customWidth="1"/>
    <col min="1559" max="1559" width="13.85546875" style="173" customWidth="1"/>
    <col min="1560" max="1577" width="6.7109375" style="173" customWidth="1"/>
    <col min="1578" max="1578" width="11.7109375" style="173" bestFit="1" customWidth="1"/>
    <col min="1579" max="1579" width="18.7109375" style="173" customWidth="1"/>
    <col min="1580" max="1810" width="9.140625" style="173"/>
    <col min="1811" max="1811" width="5.85546875" style="173" customWidth="1"/>
    <col min="1812" max="1812" width="6.140625" style="173" customWidth="1"/>
    <col min="1813" max="1813" width="28.5703125" style="173" customWidth="1"/>
    <col min="1814" max="1814" width="12.42578125" style="173" bestFit="1" customWidth="1"/>
    <col min="1815" max="1815" width="13.85546875" style="173" customWidth="1"/>
    <col min="1816" max="1833" width="6.7109375" style="173" customWidth="1"/>
    <col min="1834" max="1834" width="11.7109375" style="173" bestFit="1" customWidth="1"/>
    <col min="1835" max="1835" width="18.7109375" style="173" customWidth="1"/>
    <col min="1836" max="2066" width="9.140625" style="173"/>
    <col min="2067" max="2067" width="5.85546875" style="173" customWidth="1"/>
    <col min="2068" max="2068" width="6.140625" style="173" customWidth="1"/>
    <col min="2069" max="2069" width="28.5703125" style="173" customWidth="1"/>
    <col min="2070" max="2070" width="12.42578125" style="173" bestFit="1" customWidth="1"/>
    <col min="2071" max="2071" width="13.85546875" style="173" customWidth="1"/>
    <col min="2072" max="2089" width="6.7109375" style="173" customWidth="1"/>
    <col min="2090" max="2090" width="11.7109375" style="173" bestFit="1" customWidth="1"/>
    <col min="2091" max="2091" width="18.7109375" style="173" customWidth="1"/>
    <col min="2092" max="2322" width="9.140625" style="173"/>
    <col min="2323" max="2323" width="5.85546875" style="173" customWidth="1"/>
    <col min="2324" max="2324" width="6.140625" style="173" customWidth="1"/>
    <col min="2325" max="2325" width="28.5703125" style="173" customWidth="1"/>
    <col min="2326" max="2326" width="12.42578125" style="173" bestFit="1" customWidth="1"/>
    <col min="2327" max="2327" width="13.85546875" style="173" customWidth="1"/>
    <col min="2328" max="2345" width="6.7109375" style="173" customWidth="1"/>
    <col min="2346" max="2346" width="11.7109375" style="173" bestFit="1" customWidth="1"/>
    <col min="2347" max="2347" width="18.7109375" style="173" customWidth="1"/>
    <col min="2348" max="2578" width="9.140625" style="173"/>
    <col min="2579" max="2579" width="5.85546875" style="173" customWidth="1"/>
    <col min="2580" max="2580" width="6.140625" style="173" customWidth="1"/>
    <col min="2581" max="2581" width="28.5703125" style="173" customWidth="1"/>
    <col min="2582" max="2582" width="12.42578125" style="173" bestFit="1" customWidth="1"/>
    <col min="2583" max="2583" width="13.85546875" style="173" customWidth="1"/>
    <col min="2584" max="2601" width="6.7109375" style="173" customWidth="1"/>
    <col min="2602" max="2602" width="11.7109375" style="173" bestFit="1" customWidth="1"/>
    <col min="2603" max="2603" width="18.7109375" style="173" customWidth="1"/>
    <col min="2604" max="2834" width="9.140625" style="173"/>
    <col min="2835" max="2835" width="5.85546875" style="173" customWidth="1"/>
    <col min="2836" max="2836" width="6.140625" style="173" customWidth="1"/>
    <col min="2837" max="2837" width="28.5703125" style="173" customWidth="1"/>
    <col min="2838" max="2838" width="12.42578125" style="173" bestFit="1" customWidth="1"/>
    <col min="2839" max="2839" width="13.85546875" style="173" customWidth="1"/>
    <col min="2840" max="2857" width="6.7109375" style="173" customWidth="1"/>
    <col min="2858" max="2858" width="11.7109375" style="173" bestFit="1" customWidth="1"/>
    <col min="2859" max="2859" width="18.7109375" style="173" customWidth="1"/>
    <col min="2860" max="3090" width="9.140625" style="173"/>
    <col min="3091" max="3091" width="5.85546875" style="173" customWidth="1"/>
    <col min="3092" max="3092" width="6.140625" style="173" customWidth="1"/>
    <col min="3093" max="3093" width="28.5703125" style="173" customWidth="1"/>
    <col min="3094" max="3094" width="12.42578125" style="173" bestFit="1" customWidth="1"/>
    <col min="3095" max="3095" width="13.85546875" style="173" customWidth="1"/>
    <col min="3096" max="3113" width="6.7109375" style="173" customWidth="1"/>
    <col min="3114" max="3114" width="11.7109375" style="173" bestFit="1" customWidth="1"/>
    <col min="3115" max="3115" width="18.7109375" style="173" customWidth="1"/>
    <col min="3116" max="3346" width="9.140625" style="173"/>
    <col min="3347" max="3347" width="5.85546875" style="173" customWidth="1"/>
    <col min="3348" max="3348" width="6.140625" style="173" customWidth="1"/>
    <col min="3349" max="3349" width="28.5703125" style="173" customWidth="1"/>
    <col min="3350" max="3350" width="12.42578125" style="173" bestFit="1" customWidth="1"/>
    <col min="3351" max="3351" width="13.85546875" style="173" customWidth="1"/>
    <col min="3352" max="3369" width="6.7109375" style="173" customWidth="1"/>
    <col min="3370" max="3370" width="11.7109375" style="173" bestFit="1" customWidth="1"/>
    <col min="3371" max="3371" width="18.7109375" style="173" customWidth="1"/>
    <col min="3372" max="3602" width="9.140625" style="173"/>
    <col min="3603" max="3603" width="5.85546875" style="173" customWidth="1"/>
    <col min="3604" max="3604" width="6.140625" style="173" customWidth="1"/>
    <col min="3605" max="3605" width="28.5703125" style="173" customWidth="1"/>
    <col min="3606" max="3606" width="12.42578125" style="173" bestFit="1" customWidth="1"/>
    <col min="3607" max="3607" width="13.85546875" style="173" customWidth="1"/>
    <col min="3608" max="3625" width="6.7109375" style="173" customWidth="1"/>
    <col min="3626" max="3626" width="11.7109375" style="173" bestFit="1" customWidth="1"/>
    <col min="3627" max="3627" width="18.7109375" style="173" customWidth="1"/>
    <col min="3628" max="3858" width="9.140625" style="173"/>
    <col min="3859" max="3859" width="5.85546875" style="173" customWidth="1"/>
    <col min="3860" max="3860" width="6.140625" style="173" customWidth="1"/>
    <col min="3861" max="3861" width="28.5703125" style="173" customWidth="1"/>
    <col min="3862" max="3862" width="12.42578125" style="173" bestFit="1" customWidth="1"/>
    <col min="3863" max="3863" width="13.85546875" style="173" customWidth="1"/>
    <col min="3864" max="3881" width="6.7109375" style="173" customWidth="1"/>
    <col min="3882" max="3882" width="11.7109375" style="173" bestFit="1" customWidth="1"/>
    <col min="3883" max="3883" width="18.7109375" style="173" customWidth="1"/>
    <col min="3884" max="4114" width="9.140625" style="173"/>
    <col min="4115" max="4115" width="5.85546875" style="173" customWidth="1"/>
    <col min="4116" max="4116" width="6.140625" style="173" customWidth="1"/>
    <col min="4117" max="4117" width="28.5703125" style="173" customWidth="1"/>
    <col min="4118" max="4118" width="12.42578125" style="173" bestFit="1" customWidth="1"/>
    <col min="4119" max="4119" width="13.85546875" style="173" customWidth="1"/>
    <col min="4120" max="4137" width="6.7109375" style="173" customWidth="1"/>
    <col min="4138" max="4138" width="11.7109375" style="173" bestFit="1" customWidth="1"/>
    <col min="4139" max="4139" width="18.7109375" style="173" customWidth="1"/>
    <col min="4140" max="4370" width="9.140625" style="173"/>
    <col min="4371" max="4371" width="5.85546875" style="173" customWidth="1"/>
    <col min="4372" max="4372" width="6.140625" style="173" customWidth="1"/>
    <col min="4373" max="4373" width="28.5703125" style="173" customWidth="1"/>
    <col min="4374" max="4374" width="12.42578125" style="173" bestFit="1" customWidth="1"/>
    <col min="4375" max="4375" width="13.85546875" style="173" customWidth="1"/>
    <col min="4376" max="4393" width="6.7109375" style="173" customWidth="1"/>
    <col min="4394" max="4394" width="11.7109375" style="173" bestFit="1" customWidth="1"/>
    <col min="4395" max="4395" width="18.7109375" style="173" customWidth="1"/>
    <col min="4396" max="4626" width="9.140625" style="173"/>
    <col min="4627" max="4627" width="5.85546875" style="173" customWidth="1"/>
    <col min="4628" max="4628" width="6.140625" style="173" customWidth="1"/>
    <col min="4629" max="4629" width="28.5703125" style="173" customWidth="1"/>
    <col min="4630" max="4630" width="12.42578125" style="173" bestFit="1" customWidth="1"/>
    <col min="4631" max="4631" width="13.85546875" style="173" customWidth="1"/>
    <col min="4632" max="4649" width="6.7109375" style="173" customWidth="1"/>
    <col min="4650" max="4650" width="11.7109375" style="173" bestFit="1" customWidth="1"/>
    <col min="4651" max="4651" width="18.7109375" style="173" customWidth="1"/>
    <col min="4652" max="4882" width="9.140625" style="173"/>
    <col min="4883" max="4883" width="5.85546875" style="173" customWidth="1"/>
    <col min="4884" max="4884" width="6.140625" style="173" customWidth="1"/>
    <col min="4885" max="4885" width="28.5703125" style="173" customWidth="1"/>
    <col min="4886" max="4886" width="12.42578125" style="173" bestFit="1" customWidth="1"/>
    <col min="4887" max="4887" width="13.85546875" style="173" customWidth="1"/>
    <col min="4888" max="4905" width="6.7109375" style="173" customWidth="1"/>
    <col min="4906" max="4906" width="11.7109375" style="173" bestFit="1" customWidth="1"/>
    <col min="4907" max="4907" width="18.7109375" style="173" customWidth="1"/>
    <col min="4908" max="5138" width="9.140625" style="173"/>
    <col min="5139" max="5139" width="5.85546875" style="173" customWidth="1"/>
    <col min="5140" max="5140" width="6.140625" style="173" customWidth="1"/>
    <col min="5141" max="5141" width="28.5703125" style="173" customWidth="1"/>
    <col min="5142" max="5142" width="12.42578125" style="173" bestFit="1" customWidth="1"/>
    <col min="5143" max="5143" width="13.85546875" style="173" customWidth="1"/>
    <col min="5144" max="5161" width="6.7109375" style="173" customWidth="1"/>
    <col min="5162" max="5162" width="11.7109375" style="173" bestFit="1" customWidth="1"/>
    <col min="5163" max="5163" width="18.7109375" style="173" customWidth="1"/>
    <col min="5164" max="5394" width="9.140625" style="173"/>
    <col min="5395" max="5395" width="5.85546875" style="173" customWidth="1"/>
    <col min="5396" max="5396" width="6.140625" style="173" customWidth="1"/>
    <col min="5397" max="5397" width="28.5703125" style="173" customWidth="1"/>
    <col min="5398" max="5398" width="12.42578125" style="173" bestFit="1" customWidth="1"/>
    <col min="5399" max="5399" width="13.85546875" style="173" customWidth="1"/>
    <col min="5400" max="5417" width="6.7109375" style="173" customWidth="1"/>
    <col min="5418" max="5418" width="11.7109375" style="173" bestFit="1" customWidth="1"/>
    <col min="5419" max="5419" width="18.7109375" style="173" customWidth="1"/>
    <col min="5420" max="5650" width="9.140625" style="173"/>
    <col min="5651" max="5651" width="5.85546875" style="173" customWidth="1"/>
    <col min="5652" max="5652" width="6.140625" style="173" customWidth="1"/>
    <col min="5653" max="5653" width="28.5703125" style="173" customWidth="1"/>
    <col min="5654" max="5654" width="12.42578125" style="173" bestFit="1" customWidth="1"/>
    <col min="5655" max="5655" width="13.85546875" style="173" customWidth="1"/>
    <col min="5656" max="5673" width="6.7109375" style="173" customWidth="1"/>
    <col min="5674" max="5674" width="11.7109375" style="173" bestFit="1" customWidth="1"/>
    <col min="5675" max="5675" width="18.7109375" style="173" customWidth="1"/>
    <col min="5676" max="5906" width="9.140625" style="173"/>
    <col min="5907" max="5907" width="5.85546875" style="173" customWidth="1"/>
    <col min="5908" max="5908" width="6.140625" style="173" customWidth="1"/>
    <col min="5909" max="5909" width="28.5703125" style="173" customWidth="1"/>
    <col min="5910" max="5910" width="12.42578125" style="173" bestFit="1" customWidth="1"/>
    <col min="5911" max="5911" width="13.85546875" style="173" customWidth="1"/>
    <col min="5912" max="5929" width="6.7109375" style="173" customWidth="1"/>
    <col min="5930" max="5930" width="11.7109375" style="173" bestFit="1" customWidth="1"/>
    <col min="5931" max="5931" width="18.7109375" style="173" customWidth="1"/>
    <col min="5932" max="6162" width="9.140625" style="173"/>
    <col min="6163" max="6163" width="5.85546875" style="173" customWidth="1"/>
    <col min="6164" max="6164" width="6.140625" style="173" customWidth="1"/>
    <col min="6165" max="6165" width="28.5703125" style="173" customWidth="1"/>
    <col min="6166" max="6166" width="12.42578125" style="173" bestFit="1" customWidth="1"/>
    <col min="6167" max="6167" width="13.85546875" style="173" customWidth="1"/>
    <col min="6168" max="6185" width="6.7109375" style="173" customWidth="1"/>
    <col min="6186" max="6186" width="11.7109375" style="173" bestFit="1" customWidth="1"/>
    <col min="6187" max="6187" width="18.7109375" style="173" customWidth="1"/>
    <col min="6188" max="6418" width="9.140625" style="173"/>
    <col min="6419" max="6419" width="5.85546875" style="173" customWidth="1"/>
    <col min="6420" max="6420" width="6.140625" style="173" customWidth="1"/>
    <col min="6421" max="6421" width="28.5703125" style="173" customWidth="1"/>
    <col min="6422" max="6422" width="12.42578125" style="173" bestFit="1" customWidth="1"/>
    <col min="6423" max="6423" width="13.85546875" style="173" customWidth="1"/>
    <col min="6424" max="6441" width="6.7109375" style="173" customWidth="1"/>
    <col min="6442" max="6442" width="11.7109375" style="173" bestFit="1" customWidth="1"/>
    <col min="6443" max="6443" width="18.7109375" style="173" customWidth="1"/>
    <col min="6444" max="6674" width="9.140625" style="173"/>
    <col min="6675" max="6675" width="5.85546875" style="173" customWidth="1"/>
    <col min="6676" max="6676" width="6.140625" style="173" customWidth="1"/>
    <col min="6677" max="6677" width="28.5703125" style="173" customWidth="1"/>
    <col min="6678" max="6678" width="12.42578125" style="173" bestFit="1" customWidth="1"/>
    <col min="6679" max="6679" width="13.85546875" style="173" customWidth="1"/>
    <col min="6680" max="6697" width="6.7109375" style="173" customWidth="1"/>
    <col min="6698" max="6698" width="11.7109375" style="173" bestFit="1" customWidth="1"/>
    <col min="6699" max="6699" width="18.7109375" style="173" customWidth="1"/>
    <col min="6700" max="6930" width="9.140625" style="173"/>
    <col min="6931" max="6931" width="5.85546875" style="173" customWidth="1"/>
    <col min="6932" max="6932" width="6.140625" style="173" customWidth="1"/>
    <col min="6933" max="6933" width="28.5703125" style="173" customWidth="1"/>
    <col min="6934" max="6934" width="12.42578125" style="173" bestFit="1" customWidth="1"/>
    <col min="6935" max="6935" width="13.85546875" style="173" customWidth="1"/>
    <col min="6936" max="6953" width="6.7109375" style="173" customWidth="1"/>
    <col min="6954" max="6954" width="11.7109375" style="173" bestFit="1" customWidth="1"/>
    <col min="6955" max="6955" width="18.7109375" style="173" customWidth="1"/>
    <col min="6956" max="7186" width="9.140625" style="173"/>
    <col min="7187" max="7187" width="5.85546875" style="173" customWidth="1"/>
    <col min="7188" max="7188" width="6.140625" style="173" customWidth="1"/>
    <col min="7189" max="7189" width="28.5703125" style="173" customWidth="1"/>
    <col min="7190" max="7190" width="12.42578125" style="173" bestFit="1" customWidth="1"/>
    <col min="7191" max="7191" width="13.85546875" style="173" customWidth="1"/>
    <col min="7192" max="7209" width="6.7109375" style="173" customWidth="1"/>
    <col min="7210" max="7210" width="11.7109375" style="173" bestFit="1" customWidth="1"/>
    <col min="7211" max="7211" width="18.7109375" style="173" customWidth="1"/>
    <col min="7212" max="7442" width="9.140625" style="173"/>
    <col min="7443" max="7443" width="5.85546875" style="173" customWidth="1"/>
    <col min="7444" max="7444" width="6.140625" style="173" customWidth="1"/>
    <col min="7445" max="7445" width="28.5703125" style="173" customWidth="1"/>
    <col min="7446" max="7446" width="12.42578125" style="173" bestFit="1" customWidth="1"/>
    <col min="7447" max="7447" width="13.85546875" style="173" customWidth="1"/>
    <col min="7448" max="7465" width="6.7109375" style="173" customWidth="1"/>
    <col min="7466" max="7466" width="11.7109375" style="173" bestFit="1" customWidth="1"/>
    <col min="7467" max="7467" width="18.7109375" style="173" customWidth="1"/>
    <col min="7468" max="7698" width="9.140625" style="173"/>
    <col min="7699" max="7699" width="5.85546875" style="173" customWidth="1"/>
    <col min="7700" max="7700" width="6.140625" style="173" customWidth="1"/>
    <col min="7701" max="7701" width="28.5703125" style="173" customWidth="1"/>
    <col min="7702" max="7702" width="12.42578125" style="173" bestFit="1" customWidth="1"/>
    <col min="7703" max="7703" width="13.85546875" style="173" customWidth="1"/>
    <col min="7704" max="7721" width="6.7109375" style="173" customWidth="1"/>
    <col min="7722" max="7722" width="11.7109375" style="173" bestFit="1" customWidth="1"/>
    <col min="7723" max="7723" width="18.7109375" style="173" customWidth="1"/>
    <col min="7724" max="7954" width="9.140625" style="173"/>
    <col min="7955" max="7955" width="5.85546875" style="173" customWidth="1"/>
    <col min="7956" max="7956" width="6.140625" style="173" customWidth="1"/>
    <col min="7957" max="7957" width="28.5703125" style="173" customWidth="1"/>
    <col min="7958" max="7958" width="12.42578125" style="173" bestFit="1" customWidth="1"/>
    <col min="7959" max="7959" width="13.85546875" style="173" customWidth="1"/>
    <col min="7960" max="7977" width="6.7109375" style="173" customWidth="1"/>
    <col min="7978" max="7978" width="11.7109375" style="173" bestFit="1" customWidth="1"/>
    <col min="7979" max="7979" width="18.7109375" style="173" customWidth="1"/>
    <col min="7980" max="8210" width="9.140625" style="173"/>
    <col min="8211" max="8211" width="5.85546875" style="173" customWidth="1"/>
    <col min="8212" max="8212" width="6.140625" style="173" customWidth="1"/>
    <col min="8213" max="8213" width="28.5703125" style="173" customWidth="1"/>
    <col min="8214" max="8214" width="12.42578125" style="173" bestFit="1" customWidth="1"/>
    <col min="8215" max="8215" width="13.85546875" style="173" customWidth="1"/>
    <col min="8216" max="8233" width="6.7109375" style="173" customWidth="1"/>
    <col min="8234" max="8234" width="11.7109375" style="173" bestFit="1" customWidth="1"/>
    <col min="8235" max="8235" width="18.7109375" style="173" customWidth="1"/>
    <col min="8236" max="8466" width="9.140625" style="173"/>
    <col min="8467" max="8467" width="5.85546875" style="173" customWidth="1"/>
    <col min="8468" max="8468" width="6.140625" style="173" customWidth="1"/>
    <col min="8469" max="8469" width="28.5703125" style="173" customWidth="1"/>
    <col min="8470" max="8470" width="12.42578125" style="173" bestFit="1" customWidth="1"/>
    <col min="8471" max="8471" width="13.85546875" style="173" customWidth="1"/>
    <col min="8472" max="8489" width="6.7109375" style="173" customWidth="1"/>
    <col min="8490" max="8490" width="11.7109375" style="173" bestFit="1" customWidth="1"/>
    <col min="8491" max="8491" width="18.7109375" style="173" customWidth="1"/>
    <col min="8492" max="8722" width="9.140625" style="173"/>
    <col min="8723" max="8723" width="5.85546875" style="173" customWidth="1"/>
    <col min="8724" max="8724" width="6.140625" style="173" customWidth="1"/>
    <col min="8725" max="8725" width="28.5703125" style="173" customWidth="1"/>
    <col min="8726" max="8726" width="12.42578125" style="173" bestFit="1" customWidth="1"/>
    <col min="8727" max="8727" width="13.85546875" style="173" customWidth="1"/>
    <col min="8728" max="8745" width="6.7109375" style="173" customWidth="1"/>
    <col min="8746" max="8746" width="11.7109375" style="173" bestFit="1" customWidth="1"/>
    <col min="8747" max="8747" width="18.7109375" style="173" customWidth="1"/>
    <col min="8748" max="8978" width="9.140625" style="173"/>
    <col min="8979" max="8979" width="5.85546875" style="173" customWidth="1"/>
    <col min="8980" max="8980" width="6.140625" style="173" customWidth="1"/>
    <col min="8981" max="8981" width="28.5703125" style="173" customWidth="1"/>
    <col min="8982" max="8982" width="12.42578125" style="173" bestFit="1" customWidth="1"/>
    <col min="8983" max="8983" width="13.85546875" style="173" customWidth="1"/>
    <col min="8984" max="9001" width="6.7109375" style="173" customWidth="1"/>
    <col min="9002" max="9002" width="11.7109375" style="173" bestFit="1" customWidth="1"/>
    <col min="9003" max="9003" width="18.7109375" style="173" customWidth="1"/>
    <col min="9004" max="9234" width="9.140625" style="173"/>
    <col min="9235" max="9235" width="5.85546875" style="173" customWidth="1"/>
    <col min="9236" max="9236" width="6.140625" style="173" customWidth="1"/>
    <col min="9237" max="9237" width="28.5703125" style="173" customWidth="1"/>
    <col min="9238" max="9238" width="12.42578125" style="173" bestFit="1" customWidth="1"/>
    <col min="9239" max="9239" width="13.85546875" style="173" customWidth="1"/>
    <col min="9240" max="9257" width="6.7109375" style="173" customWidth="1"/>
    <col min="9258" max="9258" width="11.7109375" style="173" bestFit="1" customWidth="1"/>
    <col min="9259" max="9259" width="18.7109375" style="173" customWidth="1"/>
    <col min="9260" max="9490" width="9.140625" style="173"/>
    <col min="9491" max="9491" width="5.85546875" style="173" customWidth="1"/>
    <col min="9492" max="9492" width="6.140625" style="173" customWidth="1"/>
    <col min="9493" max="9493" width="28.5703125" style="173" customWidth="1"/>
    <col min="9494" max="9494" width="12.42578125" style="173" bestFit="1" customWidth="1"/>
    <col min="9495" max="9495" width="13.85546875" style="173" customWidth="1"/>
    <col min="9496" max="9513" width="6.7109375" style="173" customWidth="1"/>
    <col min="9514" max="9514" width="11.7109375" style="173" bestFit="1" customWidth="1"/>
    <col min="9515" max="9515" width="18.7109375" style="173" customWidth="1"/>
    <col min="9516" max="9746" width="9.140625" style="173"/>
    <col min="9747" max="9747" width="5.85546875" style="173" customWidth="1"/>
    <col min="9748" max="9748" width="6.140625" style="173" customWidth="1"/>
    <col min="9749" max="9749" width="28.5703125" style="173" customWidth="1"/>
    <col min="9750" max="9750" width="12.42578125" style="173" bestFit="1" customWidth="1"/>
    <col min="9751" max="9751" width="13.85546875" style="173" customWidth="1"/>
    <col min="9752" max="9769" width="6.7109375" style="173" customWidth="1"/>
    <col min="9770" max="9770" width="11.7109375" style="173" bestFit="1" customWidth="1"/>
    <col min="9771" max="9771" width="18.7109375" style="173" customWidth="1"/>
    <col min="9772" max="10002" width="9.140625" style="173"/>
    <col min="10003" max="10003" width="5.85546875" style="173" customWidth="1"/>
    <col min="10004" max="10004" width="6.140625" style="173" customWidth="1"/>
    <col min="10005" max="10005" width="28.5703125" style="173" customWidth="1"/>
    <col min="10006" max="10006" width="12.42578125" style="173" bestFit="1" customWidth="1"/>
    <col min="10007" max="10007" width="13.85546875" style="173" customWidth="1"/>
    <col min="10008" max="10025" width="6.7109375" style="173" customWidth="1"/>
    <col min="10026" max="10026" width="11.7109375" style="173" bestFit="1" customWidth="1"/>
    <col min="10027" max="10027" width="18.7109375" style="173" customWidth="1"/>
    <col min="10028" max="10258" width="9.140625" style="173"/>
    <col min="10259" max="10259" width="5.85546875" style="173" customWidth="1"/>
    <col min="10260" max="10260" width="6.140625" style="173" customWidth="1"/>
    <col min="10261" max="10261" width="28.5703125" style="173" customWidth="1"/>
    <col min="10262" max="10262" width="12.42578125" style="173" bestFit="1" customWidth="1"/>
    <col min="10263" max="10263" width="13.85546875" style="173" customWidth="1"/>
    <col min="10264" max="10281" width="6.7109375" style="173" customWidth="1"/>
    <col min="10282" max="10282" width="11.7109375" style="173" bestFit="1" customWidth="1"/>
    <col min="10283" max="10283" width="18.7109375" style="173" customWidth="1"/>
    <col min="10284" max="10514" width="9.140625" style="173"/>
    <col min="10515" max="10515" width="5.85546875" style="173" customWidth="1"/>
    <col min="10516" max="10516" width="6.140625" style="173" customWidth="1"/>
    <col min="10517" max="10517" width="28.5703125" style="173" customWidth="1"/>
    <col min="10518" max="10518" width="12.42578125" style="173" bestFit="1" customWidth="1"/>
    <col min="10519" max="10519" width="13.85546875" style="173" customWidth="1"/>
    <col min="10520" max="10537" width="6.7109375" style="173" customWidth="1"/>
    <col min="10538" max="10538" width="11.7109375" style="173" bestFit="1" customWidth="1"/>
    <col min="10539" max="10539" width="18.7109375" style="173" customWidth="1"/>
    <col min="10540" max="10770" width="9.140625" style="173"/>
    <col min="10771" max="10771" width="5.85546875" style="173" customWidth="1"/>
    <col min="10772" max="10772" width="6.140625" style="173" customWidth="1"/>
    <col min="10773" max="10773" width="28.5703125" style="173" customWidth="1"/>
    <col min="10774" max="10774" width="12.42578125" style="173" bestFit="1" customWidth="1"/>
    <col min="10775" max="10775" width="13.85546875" style="173" customWidth="1"/>
    <col min="10776" max="10793" width="6.7109375" style="173" customWidth="1"/>
    <col min="10794" max="10794" width="11.7109375" style="173" bestFit="1" customWidth="1"/>
    <col min="10795" max="10795" width="18.7109375" style="173" customWidth="1"/>
    <col min="10796" max="11026" width="9.140625" style="173"/>
    <col min="11027" max="11027" width="5.85546875" style="173" customWidth="1"/>
    <col min="11028" max="11028" width="6.140625" style="173" customWidth="1"/>
    <col min="11029" max="11029" width="28.5703125" style="173" customWidth="1"/>
    <col min="11030" max="11030" width="12.42578125" style="173" bestFit="1" customWidth="1"/>
    <col min="11031" max="11031" width="13.85546875" style="173" customWidth="1"/>
    <col min="11032" max="11049" width="6.7109375" style="173" customWidth="1"/>
    <col min="11050" max="11050" width="11.7109375" style="173" bestFit="1" customWidth="1"/>
    <col min="11051" max="11051" width="18.7109375" style="173" customWidth="1"/>
    <col min="11052" max="11282" width="9.140625" style="173"/>
    <col min="11283" max="11283" width="5.85546875" style="173" customWidth="1"/>
    <col min="11284" max="11284" width="6.140625" style="173" customWidth="1"/>
    <col min="11285" max="11285" width="28.5703125" style="173" customWidth="1"/>
    <col min="11286" max="11286" width="12.42578125" style="173" bestFit="1" customWidth="1"/>
    <col min="11287" max="11287" width="13.85546875" style="173" customWidth="1"/>
    <col min="11288" max="11305" width="6.7109375" style="173" customWidth="1"/>
    <col min="11306" max="11306" width="11.7109375" style="173" bestFit="1" customWidth="1"/>
    <col min="11307" max="11307" width="18.7109375" style="173" customWidth="1"/>
    <col min="11308" max="11538" width="9.140625" style="173"/>
    <col min="11539" max="11539" width="5.85546875" style="173" customWidth="1"/>
    <col min="11540" max="11540" width="6.140625" style="173" customWidth="1"/>
    <col min="11541" max="11541" width="28.5703125" style="173" customWidth="1"/>
    <col min="11542" max="11542" width="12.42578125" style="173" bestFit="1" customWidth="1"/>
    <col min="11543" max="11543" width="13.85546875" style="173" customWidth="1"/>
    <col min="11544" max="11561" width="6.7109375" style="173" customWidth="1"/>
    <col min="11562" max="11562" width="11.7109375" style="173" bestFit="1" customWidth="1"/>
    <col min="11563" max="11563" width="18.7109375" style="173" customWidth="1"/>
    <col min="11564" max="11794" width="9.140625" style="173"/>
    <col min="11795" max="11795" width="5.85546875" style="173" customWidth="1"/>
    <col min="11796" max="11796" width="6.140625" style="173" customWidth="1"/>
    <col min="11797" max="11797" width="28.5703125" style="173" customWidth="1"/>
    <col min="11798" max="11798" width="12.42578125" style="173" bestFit="1" customWidth="1"/>
    <col min="11799" max="11799" width="13.85546875" style="173" customWidth="1"/>
    <col min="11800" max="11817" width="6.7109375" style="173" customWidth="1"/>
    <col min="11818" max="11818" width="11.7109375" style="173" bestFit="1" customWidth="1"/>
    <col min="11819" max="11819" width="18.7109375" style="173" customWidth="1"/>
    <col min="11820" max="12050" width="9.140625" style="173"/>
    <col min="12051" max="12051" width="5.85546875" style="173" customWidth="1"/>
    <col min="12052" max="12052" width="6.140625" style="173" customWidth="1"/>
    <col min="12053" max="12053" width="28.5703125" style="173" customWidth="1"/>
    <col min="12054" max="12054" width="12.42578125" style="173" bestFit="1" customWidth="1"/>
    <col min="12055" max="12055" width="13.85546875" style="173" customWidth="1"/>
    <col min="12056" max="12073" width="6.7109375" style="173" customWidth="1"/>
    <col min="12074" max="12074" width="11.7109375" style="173" bestFit="1" customWidth="1"/>
    <col min="12075" max="12075" width="18.7109375" style="173" customWidth="1"/>
    <col min="12076" max="12306" width="9.140625" style="173"/>
    <col min="12307" max="12307" width="5.85546875" style="173" customWidth="1"/>
    <col min="12308" max="12308" width="6.140625" style="173" customWidth="1"/>
    <col min="12309" max="12309" width="28.5703125" style="173" customWidth="1"/>
    <col min="12310" max="12310" width="12.42578125" style="173" bestFit="1" customWidth="1"/>
    <col min="12311" max="12311" width="13.85546875" style="173" customWidth="1"/>
    <col min="12312" max="12329" width="6.7109375" style="173" customWidth="1"/>
    <col min="12330" max="12330" width="11.7109375" style="173" bestFit="1" customWidth="1"/>
    <col min="12331" max="12331" width="18.7109375" style="173" customWidth="1"/>
    <col min="12332" max="12562" width="9.140625" style="173"/>
    <col min="12563" max="12563" width="5.85546875" style="173" customWidth="1"/>
    <col min="12564" max="12564" width="6.140625" style="173" customWidth="1"/>
    <col min="12565" max="12565" width="28.5703125" style="173" customWidth="1"/>
    <col min="12566" max="12566" width="12.42578125" style="173" bestFit="1" customWidth="1"/>
    <col min="12567" max="12567" width="13.85546875" style="173" customWidth="1"/>
    <col min="12568" max="12585" width="6.7109375" style="173" customWidth="1"/>
    <col min="12586" max="12586" width="11.7109375" style="173" bestFit="1" customWidth="1"/>
    <col min="12587" max="12587" width="18.7109375" style="173" customWidth="1"/>
    <col min="12588" max="12818" width="9.140625" style="173"/>
    <col min="12819" max="12819" width="5.85546875" style="173" customWidth="1"/>
    <col min="12820" max="12820" width="6.140625" style="173" customWidth="1"/>
    <col min="12821" max="12821" width="28.5703125" style="173" customWidth="1"/>
    <col min="12822" max="12822" width="12.42578125" style="173" bestFit="1" customWidth="1"/>
    <col min="12823" max="12823" width="13.85546875" style="173" customWidth="1"/>
    <col min="12824" max="12841" width="6.7109375" style="173" customWidth="1"/>
    <col min="12842" max="12842" width="11.7109375" style="173" bestFit="1" customWidth="1"/>
    <col min="12843" max="12843" width="18.7109375" style="173" customWidth="1"/>
    <col min="12844" max="13074" width="9.140625" style="173"/>
    <col min="13075" max="13075" width="5.85546875" style="173" customWidth="1"/>
    <col min="13076" max="13076" width="6.140625" style="173" customWidth="1"/>
    <col min="13077" max="13077" width="28.5703125" style="173" customWidth="1"/>
    <col min="13078" max="13078" width="12.42578125" style="173" bestFit="1" customWidth="1"/>
    <col min="13079" max="13079" width="13.85546875" style="173" customWidth="1"/>
    <col min="13080" max="13097" width="6.7109375" style="173" customWidth="1"/>
    <col min="13098" max="13098" width="11.7109375" style="173" bestFit="1" customWidth="1"/>
    <col min="13099" max="13099" width="18.7109375" style="173" customWidth="1"/>
    <col min="13100" max="13330" width="9.140625" style="173"/>
    <col min="13331" max="13331" width="5.85546875" style="173" customWidth="1"/>
    <col min="13332" max="13332" width="6.140625" style="173" customWidth="1"/>
    <col min="13333" max="13333" width="28.5703125" style="173" customWidth="1"/>
    <col min="13334" max="13334" width="12.42578125" style="173" bestFit="1" customWidth="1"/>
    <col min="13335" max="13335" width="13.85546875" style="173" customWidth="1"/>
    <col min="13336" max="13353" width="6.7109375" style="173" customWidth="1"/>
    <col min="13354" max="13354" width="11.7109375" style="173" bestFit="1" customWidth="1"/>
    <col min="13355" max="13355" width="18.7109375" style="173" customWidth="1"/>
    <col min="13356" max="13586" width="9.140625" style="173"/>
    <col min="13587" max="13587" width="5.85546875" style="173" customWidth="1"/>
    <col min="13588" max="13588" width="6.140625" style="173" customWidth="1"/>
    <col min="13589" max="13589" width="28.5703125" style="173" customWidth="1"/>
    <col min="13590" max="13590" width="12.42578125" style="173" bestFit="1" customWidth="1"/>
    <col min="13591" max="13591" width="13.85546875" style="173" customWidth="1"/>
    <col min="13592" max="13609" width="6.7109375" style="173" customWidth="1"/>
    <col min="13610" max="13610" width="11.7109375" style="173" bestFit="1" customWidth="1"/>
    <col min="13611" max="13611" width="18.7109375" style="173" customWidth="1"/>
    <col min="13612" max="13842" width="9.140625" style="173"/>
    <col min="13843" max="13843" width="5.85546875" style="173" customWidth="1"/>
    <col min="13844" max="13844" width="6.140625" style="173" customWidth="1"/>
    <col min="13845" max="13845" width="28.5703125" style="173" customWidth="1"/>
    <col min="13846" max="13846" width="12.42578125" style="173" bestFit="1" customWidth="1"/>
    <col min="13847" max="13847" width="13.85546875" style="173" customWidth="1"/>
    <col min="13848" max="13865" width="6.7109375" style="173" customWidth="1"/>
    <col min="13866" max="13866" width="11.7109375" style="173" bestFit="1" customWidth="1"/>
    <col min="13867" max="13867" width="18.7109375" style="173" customWidth="1"/>
    <col min="13868" max="14098" width="9.140625" style="173"/>
    <col min="14099" max="14099" width="5.85546875" style="173" customWidth="1"/>
    <col min="14100" max="14100" width="6.140625" style="173" customWidth="1"/>
    <col min="14101" max="14101" width="28.5703125" style="173" customWidth="1"/>
    <col min="14102" max="14102" width="12.42578125" style="173" bestFit="1" customWidth="1"/>
    <col min="14103" max="14103" width="13.85546875" style="173" customWidth="1"/>
    <col min="14104" max="14121" width="6.7109375" style="173" customWidth="1"/>
    <col min="14122" max="14122" width="11.7109375" style="173" bestFit="1" customWidth="1"/>
    <col min="14123" max="14123" width="18.7109375" style="173" customWidth="1"/>
    <col min="14124" max="14354" width="9.140625" style="173"/>
    <col min="14355" max="14355" width="5.85546875" style="173" customWidth="1"/>
    <col min="14356" max="14356" width="6.140625" style="173" customWidth="1"/>
    <col min="14357" max="14357" width="28.5703125" style="173" customWidth="1"/>
    <col min="14358" max="14358" width="12.42578125" style="173" bestFit="1" customWidth="1"/>
    <col min="14359" max="14359" width="13.85546875" style="173" customWidth="1"/>
    <col min="14360" max="14377" width="6.7109375" style="173" customWidth="1"/>
    <col min="14378" max="14378" width="11.7109375" style="173" bestFit="1" customWidth="1"/>
    <col min="14379" max="14379" width="18.7109375" style="173" customWidth="1"/>
    <col min="14380" max="14610" width="9.140625" style="173"/>
    <col min="14611" max="14611" width="5.85546875" style="173" customWidth="1"/>
    <col min="14612" max="14612" width="6.140625" style="173" customWidth="1"/>
    <col min="14613" max="14613" width="28.5703125" style="173" customWidth="1"/>
    <col min="14614" max="14614" width="12.42578125" style="173" bestFit="1" customWidth="1"/>
    <col min="14615" max="14615" width="13.85546875" style="173" customWidth="1"/>
    <col min="14616" max="14633" width="6.7109375" style="173" customWidth="1"/>
    <col min="14634" max="14634" width="11.7109375" style="173" bestFit="1" customWidth="1"/>
    <col min="14635" max="14635" width="18.7109375" style="173" customWidth="1"/>
    <col min="14636" max="14866" width="9.140625" style="173"/>
    <col min="14867" max="14867" width="5.85546875" style="173" customWidth="1"/>
    <col min="14868" max="14868" width="6.140625" style="173" customWidth="1"/>
    <col min="14869" max="14869" width="28.5703125" style="173" customWidth="1"/>
    <col min="14870" max="14870" width="12.42578125" style="173" bestFit="1" customWidth="1"/>
    <col min="14871" max="14871" width="13.85546875" style="173" customWidth="1"/>
    <col min="14872" max="14889" width="6.7109375" style="173" customWidth="1"/>
    <col min="14890" max="14890" width="11.7109375" style="173" bestFit="1" customWidth="1"/>
    <col min="14891" max="14891" width="18.7109375" style="173" customWidth="1"/>
    <col min="14892" max="15122" width="9.140625" style="173"/>
    <col min="15123" max="15123" width="5.85546875" style="173" customWidth="1"/>
    <col min="15124" max="15124" width="6.140625" style="173" customWidth="1"/>
    <col min="15125" max="15125" width="28.5703125" style="173" customWidth="1"/>
    <col min="15126" max="15126" width="12.42578125" style="173" bestFit="1" customWidth="1"/>
    <col min="15127" max="15127" width="13.85546875" style="173" customWidth="1"/>
    <col min="15128" max="15145" width="6.7109375" style="173" customWidth="1"/>
    <col min="15146" max="15146" width="11.7109375" style="173" bestFit="1" customWidth="1"/>
    <col min="15147" max="15147" width="18.7109375" style="173" customWidth="1"/>
    <col min="15148" max="15378" width="9.140625" style="173"/>
    <col min="15379" max="15379" width="5.85546875" style="173" customWidth="1"/>
    <col min="15380" max="15380" width="6.140625" style="173" customWidth="1"/>
    <col min="15381" max="15381" width="28.5703125" style="173" customWidth="1"/>
    <col min="15382" max="15382" width="12.42578125" style="173" bestFit="1" customWidth="1"/>
    <col min="15383" max="15383" width="13.85546875" style="173" customWidth="1"/>
    <col min="15384" max="15401" width="6.7109375" style="173" customWidth="1"/>
    <col min="15402" max="15402" width="11.7109375" style="173" bestFit="1" customWidth="1"/>
    <col min="15403" max="15403" width="18.7109375" style="173" customWidth="1"/>
    <col min="15404" max="15634" width="9.140625" style="173"/>
    <col min="15635" max="15635" width="5.85546875" style="173" customWidth="1"/>
    <col min="15636" max="15636" width="6.140625" style="173" customWidth="1"/>
    <col min="15637" max="15637" width="28.5703125" style="173" customWidth="1"/>
    <col min="15638" max="15638" width="12.42578125" style="173" bestFit="1" customWidth="1"/>
    <col min="15639" max="15639" width="13.85546875" style="173" customWidth="1"/>
    <col min="15640" max="15657" width="6.7109375" style="173" customWidth="1"/>
    <col min="15658" max="15658" width="11.7109375" style="173" bestFit="1" customWidth="1"/>
    <col min="15659" max="15659" width="18.7109375" style="173" customWidth="1"/>
    <col min="15660" max="15890" width="9.140625" style="173"/>
    <col min="15891" max="15891" width="5.85546875" style="173" customWidth="1"/>
    <col min="15892" max="15892" width="6.140625" style="173" customWidth="1"/>
    <col min="15893" max="15893" width="28.5703125" style="173" customWidth="1"/>
    <col min="15894" max="15894" width="12.42578125" style="173" bestFit="1" customWidth="1"/>
    <col min="15895" max="15895" width="13.85546875" style="173" customWidth="1"/>
    <col min="15896" max="15913" width="6.7109375" style="173" customWidth="1"/>
    <col min="15914" max="15914" width="11.7109375" style="173" bestFit="1" customWidth="1"/>
    <col min="15915" max="15915" width="18.7109375" style="173" customWidth="1"/>
    <col min="15916" max="16146" width="9.140625" style="173"/>
    <col min="16147" max="16147" width="5.85546875" style="173" customWidth="1"/>
    <col min="16148" max="16148" width="6.140625" style="173" customWidth="1"/>
    <col min="16149" max="16149" width="28.5703125" style="173" customWidth="1"/>
    <col min="16150" max="16150" width="12.42578125" style="173" bestFit="1" customWidth="1"/>
    <col min="16151" max="16151" width="13.85546875" style="173" customWidth="1"/>
    <col min="16152" max="16169" width="6.7109375" style="173" customWidth="1"/>
    <col min="16170" max="16170" width="11.7109375" style="173" bestFit="1" customWidth="1"/>
    <col min="16171" max="16171" width="18.7109375" style="173" customWidth="1"/>
    <col min="16172" max="16384" width="9.140625" style="173"/>
  </cols>
  <sheetData>
    <row r="1" spans="1:43" ht="12.75" customHeight="1" x14ac:dyDescent="0.2">
      <c r="A1" s="539" t="s">
        <v>482</v>
      </c>
      <c r="B1" s="540"/>
      <c r="C1" s="540"/>
      <c r="D1" s="540"/>
      <c r="E1" s="541"/>
      <c r="F1" s="548" t="str">
        <f>RESUMO!A3</f>
        <v>MANUTENÇÃO CORRETIVA, PREVENTIVA E CONSERVAÇÃO DA MALHA VIÁRIA</v>
      </c>
      <c r="G1" s="549"/>
      <c r="H1" s="549"/>
      <c r="I1" s="549"/>
      <c r="J1" s="549"/>
      <c r="K1" s="549"/>
      <c r="L1" s="549"/>
      <c r="M1" s="549"/>
      <c r="N1" s="549"/>
      <c r="O1" s="549"/>
      <c r="P1" s="549"/>
      <c r="Q1" s="549"/>
      <c r="R1" s="549"/>
      <c r="S1" s="549"/>
      <c r="T1" s="549"/>
      <c r="U1" s="549"/>
      <c r="V1" s="549"/>
      <c r="W1" s="550"/>
      <c r="X1" s="348"/>
      <c r="Y1" s="348"/>
      <c r="Z1" s="348"/>
      <c r="AA1" s="348"/>
      <c r="AB1" s="348"/>
      <c r="AC1" s="348"/>
      <c r="AD1" s="348"/>
      <c r="AE1" s="348"/>
      <c r="AF1" s="348"/>
      <c r="AG1" s="348"/>
      <c r="AH1" s="348"/>
      <c r="AI1" s="348"/>
      <c r="AJ1" s="348"/>
      <c r="AK1" s="348"/>
      <c r="AL1" s="348"/>
      <c r="AM1" s="348"/>
      <c r="AN1" s="348"/>
      <c r="AO1" s="348"/>
    </row>
    <row r="2" spans="1:43" ht="12.75" customHeight="1" x14ac:dyDescent="0.2">
      <c r="A2" s="542"/>
      <c r="B2" s="543"/>
      <c r="C2" s="543"/>
      <c r="D2" s="543"/>
      <c r="E2" s="544"/>
      <c r="F2" s="551"/>
      <c r="G2" s="552"/>
      <c r="H2" s="552"/>
      <c r="I2" s="552"/>
      <c r="J2" s="552"/>
      <c r="K2" s="552"/>
      <c r="L2" s="552"/>
      <c r="M2" s="552"/>
      <c r="N2" s="552"/>
      <c r="O2" s="552"/>
      <c r="P2" s="552"/>
      <c r="Q2" s="552"/>
      <c r="R2" s="552"/>
      <c r="S2" s="552"/>
      <c r="T2" s="552"/>
      <c r="U2" s="552"/>
      <c r="V2" s="552"/>
      <c r="W2" s="553"/>
      <c r="X2" s="348"/>
      <c r="Y2" s="348"/>
      <c r="Z2" s="348"/>
      <c r="AA2" s="348"/>
      <c r="AB2" s="348"/>
      <c r="AC2" s="348"/>
      <c r="AD2" s="348"/>
      <c r="AE2" s="348"/>
      <c r="AF2" s="348"/>
      <c r="AG2" s="348"/>
      <c r="AH2" s="348"/>
      <c r="AI2" s="348"/>
      <c r="AJ2" s="348"/>
      <c r="AK2" s="348"/>
      <c r="AL2" s="348"/>
      <c r="AM2" s="348"/>
      <c r="AN2" s="348"/>
      <c r="AO2" s="348"/>
    </row>
    <row r="3" spans="1:43" ht="12.75" customHeight="1" x14ac:dyDescent="0.2">
      <c r="A3" s="545"/>
      <c r="B3" s="546"/>
      <c r="C3" s="546"/>
      <c r="D3" s="546"/>
      <c r="E3" s="547"/>
      <c r="F3" s="554"/>
      <c r="G3" s="555"/>
      <c r="H3" s="555"/>
      <c r="I3" s="555"/>
      <c r="J3" s="555"/>
      <c r="K3" s="555"/>
      <c r="L3" s="555"/>
      <c r="M3" s="555"/>
      <c r="N3" s="555"/>
      <c r="O3" s="555"/>
      <c r="P3" s="555"/>
      <c r="Q3" s="555"/>
      <c r="R3" s="555"/>
      <c r="S3" s="555"/>
      <c r="T3" s="555"/>
      <c r="U3" s="555"/>
      <c r="V3" s="555"/>
      <c r="W3" s="556"/>
      <c r="X3" s="348"/>
      <c r="Y3" s="348"/>
      <c r="Z3" s="348"/>
      <c r="AA3" s="348"/>
      <c r="AB3" s="348"/>
      <c r="AC3" s="348"/>
      <c r="AD3" s="348"/>
      <c r="AE3" s="348"/>
      <c r="AF3" s="348"/>
      <c r="AG3" s="348"/>
      <c r="AH3" s="348"/>
      <c r="AI3" s="348"/>
      <c r="AJ3" s="348"/>
      <c r="AK3" s="348"/>
      <c r="AL3" s="348"/>
      <c r="AM3" s="348"/>
      <c r="AN3" s="348"/>
      <c r="AO3" s="348"/>
    </row>
    <row r="4" spans="1:43" ht="18" x14ac:dyDescent="0.2">
      <c r="A4" s="557" t="s">
        <v>518</v>
      </c>
      <c r="B4" s="558"/>
      <c r="C4" s="558"/>
      <c r="D4" s="558"/>
      <c r="E4" s="558"/>
      <c r="F4" s="558"/>
      <c r="G4" s="558"/>
      <c r="H4" s="558"/>
      <c r="I4" s="558"/>
      <c r="J4" s="558"/>
      <c r="K4" s="558"/>
      <c r="L4" s="558"/>
      <c r="M4" s="558"/>
      <c r="N4" s="558"/>
      <c r="O4" s="558"/>
      <c r="P4" s="558"/>
      <c r="Q4" s="558"/>
      <c r="R4" s="558"/>
      <c r="S4" s="558"/>
      <c r="T4" s="558"/>
      <c r="U4" s="558"/>
      <c r="V4" s="558"/>
      <c r="W4" s="559"/>
      <c r="X4" s="348"/>
      <c r="Y4" s="348"/>
      <c r="Z4" s="348"/>
      <c r="AA4" s="348"/>
      <c r="AB4" s="348"/>
      <c r="AC4" s="348"/>
      <c r="AD4" s="348"/>
      <c r="AE4" s="348"/>
      <c r="AF4" s="348"/>
      <c r="AG4" s="348"/>
      <c r="AH4" s="348"/>
      <c r="AI4" s="348"/>
      <c r="AJ4" s="348"/>
      <c r="AK4" s="348"/>
      <c r="AL4" s="348"/>
      <c r="AM4" s="348"/>
      <c r="AN4" s="348"/>
      <c r="AO4" s="348"/>
    </row>
    <row r="5" spans="1:43" ht="15.75" x14ac:dyDescent="0.25">
      <c r="A5" s="560"/>
      <c r="B5" s="561"/>
      <c r="C5" s="561"/>
      <c r="D5" s="561"/>
      <c r="E5" s="562"/>
      <c r="F5" s="563" t="s">
        <v>483</v>
      </c>
      <c r="G5" s="563"/>
      <c r="H5" s="563"/>
      <c r="I5" s="563"/>
      <c r="J5" s="563"/>
      <c r="K5" s="563"/>
      <c r="L5" s="563"/>
      <c r="M5" s="563"/>
      <c r="N5" s="563"/>
      <c r="O5" s="563"/>
      <c r="P5" s="563"/>
      <c r="Q5" s="563"/>
      <c r="R5" s="563"/>
      <c r="S5" s="563"/>
      <c r="T5" s="563"/>
      <c r="U5" s="563"/>
      <c r="V5" s="563"/>
      <c r="W5" s="564"/>
      <c r="X5" s="349"/>
      <c r="Y5" s="349"/>
      <c r="Z5" s="349"/>
      <c r="AA5" s="349"/>
      <c r="AB5" s="349"/>
      <c r="AC5" s="349"/>
      <c r="AD5" s="349"/>
      <c r="AE5" s="349"/>
      <c r="AF5" s="349"/>
      <c r="AG5" s="349"/>
      <c r="AH5" s="349"/>
      <c r="AI5" s="349"/>
      <c r="AJ5" s="349"/>
      <c r="AK5" s="349"/>
      <c r="AL5" s="349"/>
      <c r="AM5" s="349"/>
      <c r="AN5" s="349"/>
      <c r="AO5" s="349"/>
    </row>
    <row r="6" spans="1:43" x14ac:dyDescent="0.2">
      <c r="A6" s="334" t="s">
        <v>484</v>
      </c>
      <c r="B6" s="565" t="s">
        <v>485</v>
      </c>
      <c r="C6" s="566"/>
      <c r="D6" s="334" t="s">
        <v>439</v>
      </c>
      <c r="E6" s="334" t="s">
        <v>486</v>
      </c>
      <c r="F6" s="567">
        <v>30</v>
      </c>
      <c r="G6" s="567"/>
      <c r="H6" s="567"/>
      <c r="I6" s="567">
        <v>60</v>
      </c>
      <c r="J6" s="567"/>
      <c r="K6" s="567"/>
      <c r="L6" s="567">
        <v>90</v>
      </c>
      <c r="M6" s="567"/>
      <c r="N6" s="567"/>
      <c r="O6" s="568">
        <v>120</v>
      </c>
      <c r="P6" s="567"/>
      <c r="Q6" s="567"/>
      <c r="R6" s="568">
        <v>150</v>
      </c>
      <c r="S6" s="567"/>
      <c r="T6" s="567"/>
      <c r="U6" s="567">
        <v>180</v>
      </c>
      <c r="V6" s="567"/>
      <c r="W6" s="567"/>
      <c r="X6" s="567">
        <v>210</v>
      </c>
      <c r="Y6" s="567"/>
      <c r="Z6" s="567"/>
      <c r="AA6" s="567">
        <v>240</v>
      </c>
      <c r="AB6" s="567"/>
      <c r="AC6" s="567"/>
      <c r="AD6" s="567">
        <v>270</v>
      </c>
      <c r="AE6" s="567"/>
      <c r="AF6" s="567"/>
      <c r="AG6" s="567">
        <v>300</v>
      </c>
      <c r="AH6" s="567"/>
      <c r="AI6" s="567"/>
      <c r="AJ6" s="567">
        <v>330</v>
      </c>
      <c r="AK6" s="567"/>
      <c r="AL6" s="567"/>
      <c r="AM6" s="567">
        <v>360</v>
      </c>
      <c r="AN6" s="567"/>
      <c r="AO6" s="567"/>
    </row>
    <row r="7" spans="1:43" x14ac:dyDescent="0.2">
      <c r="A7" s="569" t="s">
        <v>328</v>
      </c>
      <c r="B7" s="571" t="str">
        <f>RESUMO!B20</f>
        <v>RECAPEAMENTO (E=5CM)</v>
      </c>
      <c r="C7" s="572"/>
      <c r="D7" s="575">
        <f>E7/$E$40</f>
        <v>0.59482976623899975</v>
      </c>
      <c r="E7" s="577">
        <f>RESUMO!C20</f>
        <v>20894311</v>
      </c>
      <c r="F7" s="580">
        <f>$E$7*F9</f>
        <v>2089431.1</v>
      </c>
      <c r="G7" s="581"/>
      <c r="H7" s="582"/>
      <c r="I7" s="580">
        <f t="shared" ref="I7" si="0">$E$7*I9</f>
        <v>2089431.1</v>
      </c>
      <c r="J7" s="581"/>
      <c r="K7" s="582"/>
      <c r="L7" s="580">
        <f t="shared" ref="L7" si="1">$E$7*L9</f>
        <v>2089431.1</v>
      </c>
      <c r="M7" s="581"/>
      <c r="N7" s="582"/>
      <c r="O7" s="580">
        <f t="shared" ref="O7" si="2">$E$7*O9</f>
        <v>2089431.1</v>
      </c>
      <c r="P7" s="581"/>
      <c r="Q7" s="582"/>
      <c r="R7" s="580">
        <f t="shared" ref="R7" si="3">$E$7*R9</f>
        <v>2089431.1</v>
      </c>
      <c r="S7" s="581"/>
      <c r="T7" s="582"/>
      <c r="U7" s="580">
        <f t="shared" ref="U7" si="4">$E$7*U9</f>
        <v>2089431.1</v>
      </c>
      <c r="V7" s="581"/>
      <c r="W7" s="582"/>
      <c r="X7" s="580">
        <f t="shared" ref="X7" si="5">$E$7*X9</f>
        <v>2089431.1</v>
      </c>
      <c r="Y7" s="581"/>
      <c r="Z7" s="582"/>
      <c r="AA7" s="580">
        <f t="shared" ref="AA7" si="6">$E$7*AA9</f>
        <v>2089431.1</v>
      </c>
      <c r="AB7" s="581"/>
      <c r="AC7" s="582"/>
      <c r="AD7" s="580">
        <f t="shared" ref="AD7" si="7">$E$7*AD9</f>
        <v>2089431.1</v>
      </c>
      <c r="AE7" s="581"/>
      <c r="AF7" s="582"/>
      <c r="AG7" s="580">
        <f t="shared" ref="AG7" si="8">$E$7*AG9</f>
        <v>2089431.1</v>
      </c>
      <c r="AH7" s="581"/>
      <c r="AI7" s="582"/>
      <c r="AJ7" s="580">
        <f t="shared" ref="AJ7" si="9">$E$7*AJ9</f>
        <v>0</v>
      </c>
      <c r="AK7" s="581"/>
      <c r="AL7" s="582"/>
      <c r="AM7" s="580">
        <f t="shared" ref="AM7" si="10">$E$7*AM9</f>
        <v>0</v>
      </c>
      <c r="AN7" s="581"/>
      <c r="AO7" s="582"/>
      <c r="AP7" s="351">
        <f>SUM(F7:AO7)</f>
        <v>20894311</v>
      </c>
      <c r="AQ7" s="335">
        <f>AP7-E7</f>
        <v>0</v>
      </c>
    </row>
    <row r="8" spans="1:43" x14ac:dyDescent="0.2">
      <c r="A8" s="570"/>
      <c r="B8" s="573"/>
      <c r="C8" s="574"/>
      <c r="D8" s="576"/>
      <c r="E8" s="578"/>
      <c r="F8" s="583"/>
      <c r="G8" s="584"/>
      <c r="H8" s="585"/>
      <c r="I8" s="583"/>
      <c r="J8" s="584"/>
      <c r="K8" s="585"/>
      <c r="L8" s="583"/>
      <c r="M8" s="584"/>
      <c r="N8" s="585"/>
      <c r="O8" s="583"/>
      <c r="P8" s="584"/>
      <c r="Q8" s="585"/>
      <c r="R8" s="583"/>
      <c r="S8" s="584"/>
      <c r="T8" s="585"/>
      <c r="U8" s="583"/>
      <c r="V8" s="584"/>
      <c r="W8" s="585"/>
      <c r="X8" s="583"/>
      <c r="Y8" s="584"/>
      <c r="Z8" s="585"/>
      <c r="AA8" s="583"/>
      <c r="AB8" s="584"/>
      <c r="AC8" s="585"/>
      <c r="AD8" s="583"/>
      <c r="AE8" s="584"/>
      <c r="AF8" s="585"/>
      <c r="AG8" s="583"/>
      <c r="AH8" s="584"/>
      <c r="AI8" s="585"/>
      <c r="AJ8" s="583"/>
      <c r="AK8" s="584"/>
      <c r="AL8" s="585"/>
      <c r="AM8" s="583"/>
      <c r="AN8" s="584"/>
      <c r="AO8" s="585"/>
    </row>
    <row r="9" spans="1:43" x14ac:dyDescent="0.2">
      <c r="A9" s="570"/>
      <c r="B9" s="573"/>
      <c r="C9" s="574"/>
      <c r="D9" s="576"/>
      <c r="E9" s="579"/>
      <c r="F9" s="586">
        <v>0.1</v>
      </c>
      <c r="G9" s="587"/>
      <c r="H9" s="588"/>
      <c r="I9" s="586">
        <v>0.1</v>
      </c>
      <c r="J9" s="587"/>
      <c r="K9" s="588"/>
      <c r="L9" s="586">
        <v>0.1</v>
      </c>
      <c r="M9" s="587"/>
      <c r="N9" s="588"/>
      <c r="O9" s="586">
        <v>0.1</v>
      </c>
      <c r="P9" s="587"/>
      <c r="Q9" s="588"/>
      <c r="R9" s="586">
        <v>0.1</v>
      </c>
      <c r="S9" s="587"/>
      <c r="T9" s="588"/>
      <c r="U9" s="586">
        <v>0.1</v>
      </c>
      <c r="V9" s="587"/>
      <c r="W9" s="588"/>
      <c r="X9" s="586">
        <v>0.1</v>
      </c>
      <c r="Y9" s="587"/>
      <c r="Z9" s="588"/>
      <c r="AA9" s="586">
        <v>0.1</v>
      </c>
      <c r="AB9" s="587"/>
      <c r="AC9" s="588"/>
      <c r="AD9" s="586">
        <v>0.1</v>
      </c>
      <c r="AE9" s="587"/>
      <c r="AF9" s="588"/>
      <c r="AG9" s="586">
        <v>0.1</v>
      </c>
      <c r="AH9" s="587"/>
      <c r="AI9" s="588"/>
      <c r="AJ9" s="586">
        <v>0</v>
      </c>
      <c r="AK9" s="587"/>
      <c r="AL9" s="588"/>
      <c r="AM9" s="586">
        <v>0</v>
      </c>
      <c r="AN9" s="587"/>
      <c r="AO9" s="588"/>
      <c r="AP9" s="339">
        <f>SUM(F9:AO9)</f>
        <v>0.99999999999999989</v>
      </c>
    </row>
    <row r="10" spans="1:43" x14ac:dyDescent="0.2">
      <c r="A10" s="569" t="s">
        <v>337</v>
      </c>
      <c r="B10" s="571" t="str">
        <f>RESUMO!B23</f>
        <v>REPERFILAMENTO (E=3CM)</v>
      </c>
      <c r="C10" s="572"/>
      <c r="D10" s="575">
        <f>E10/$E$40</f>
        <v>9.0675523349446244E-2</v>
      </c>
      <c r="E10" s="577">
        <f>RESUMO!C23</f>
        <v>3185117.31</v>
      </c>
      <c r="F10" s="580">
        <f>$E$10*F12</f>
        <v>318511.73100000003</v>
      </c>
      <c r="G10" s="581"/>
      <c r="H10" s="582"/>
      <c r="I10" s="580">
        <f t="shared" ref="I10" si="11">$E$10*I12</f>
        <v>318511.73100000003</v>
      </c>
      <c r="J10" s="581"/>
      <c r="K10" s="582"/>
      <c r="L10" s="580">
        <f t="shared" ref="L10" si="12">$E$10*L12</f>
        <v>318511.73100000003</v>
      </c>
      <c r="M10" s="581"/>
      <c r="N10" s="582"/>
      <c r="O10" s="580">
        <f t="shared" ref="O10" si="13">$E$10*O12</f>
        <v>318511.73100000003</v>
      </c>
      <c r="P10" s="581"/>
      <c r="Q10" s="582"/>
      <c r="R10" s="580">
        <f t="shared" ref="R10" si="14">$E$10*R12</f>
        <v>318511.73100000003</v>
      </c>
      <c r="S10" s="581"/>
      <c r="T10" s="582"/>
      <c r="U10" s="580">
        <f t="shared" ref="U10" si="15">$E$10*U12</f>
        <v>318511.73100000003</v>
      </c>
      <c r="V10" s="581"/>
      <c r="W10" s="582"/>
      <c r="X10" s="580">
        <f t="shared" ref="X10" si="16">$E$10*X12</f>
        <v>318511.73100000003</v>
      </c>
      <c r="Y10" s="581"/>
      <c r="Z10" s="582"/>
      <c r="AA10" s="580">
        <f t="shared" ref="AA10" si="17">$E$10*AA12</f>
        <v>318511.73100000003</v>
      </c>
      <c r="AB10" s="581"/>
      <c r="AC10" s="582"/>
      <c r="AD10" s="580">
        <f t="shared" ref="AD10" si="18">$E$10*AD12</f>
        <v>318511.73100000003</v>
      </c>
      <c r="AE10" s="581"/>
      <c r="AF10" s="582"/>
      <c r="AG10" s="580">
        <f t="shared" ref="AG10" si="19">$E$10*AG12</f>
        <v>318511.73100000003</v>
      </c>
      <c r="AH10" s="581"/>
      <c r="AI10" s="582"/>
      <c r="AJ10" s="580">
        <f t="shared" ref="AJ10" si="20">$E$10*AJ12</f>
        <v>0</v>
      </c>
      <c r="AK10" s="581"/>
      <c r="AL10" s="582"/>
      <c r="AM10" s="580">
        <f t="shared" ref="AM10" si="21">$E$10*AM12</f>
        <v>0</v>
      </c>
      <c r="AN10" s="581"/>
      <c r="AO10" s="582"/>
      <c r="AP10" s="351">
        <f>SUM(F10:AO10)</f>
        <v>3185117.310000001</v>
      </c>
      <c r="AQ10" s="335">
        <f>AP10-E10</f>
        <v>0</v>
      </c>
    </row>
    <row r="11" spans="1:43" x14ac:dyDescent="0.2">
      <c r="A11" s="570"/>
      <c r="B11" s="573"/>
      <c r="C11" s="574"/>
      <c r="D11" s="576"/>
      <c r="E11" s="578"/>
      <c r="F11" s="583"/>
      <c r="G11" s="584"/>
      <c r="H11" s="585"/>
      <c r="I11" s="583"/>
      <c r="J11" s="584"/>
      <c r="K11" s="585"/>
      <c r="L11" s="583"/>
      <c r="M11" s="584"/>
      <c r="N11" s="585"/>
      <c r="O11" s="583"/>
      <c r="P11" s="584"/>
      <c r="Q11" s="585"/>
      <c r="R11" s="583"/>
      <c r="S11" s="584"/>
      <c r="T11" s="585"/>
      <c r="U11" s="583"/>
      <c r="V11" s="584"/>
      <c r="W11" s="585"/>
      <c r="X11" s="583"/>
      <c r="Y11" s="584"/>
      <c r="Z11" s="585"/>
      <c r="AA11" s="583"/>
      <c r="AB11" s="584"/>
      <c r="AC11" s="585"/>
      <c r="AD11" s="583"/>
      <c r="AE11" s="584"/>
      <c r="AF11" s="585"/>
      <c r="AG11" s="583"/>
      <c r="AH11" s="584"/>
      <c r="AI11" s="585"/>
      <c r="AJ11" s="583"/>
      <c r="AK11" s="584"/>
      <c r="AL11" s="585"/>
      <c r="AM11" s="583"/>
      <c r="AN11" s="584"/>
      <c r="AO11" s="585"/>
    </row>
    <row r="12" spans="1:43" x14ac:dyDescent="0.2">
      <c r="A12" s="570"/>
      <c r="B12" s="573"/>
      <c r="C12" s="574"/>
      <c r="D12" s="576"/>
      <c r="E12" s="579"/>
      <c r="F12" s="586">
        <v>0.1</v>
      </c>
      <c r="G12" s="587"/>
      <c r="H12" s="588"/>
      <c r="I12" s="586">
        <v>0.1</v>
      </c>
      <c r="J12" s="587"/>
      <c r="K12" s="588"/>
      <c r="L12" s="586">
        <v>0.1</v>
      </c>
      <c r="M12" s="587"/>
      <c r="N12" s="588"/>
      <c r="O12" s="586">
        <v>0.1</v>
      </c>
      <c r="P12" s="587"/>
      <c r="Q12" s="588"/>
      <c r="R12" s="586">
        <v>0.1</v>
      </c>
      <c r="S12" s="587"/>
      <c r="T12" s="588"/>
      <c r="U12" s="586">
        <v>0.1</v>
      </c>
      <c r="V12" s="587"/>
      <c r="W12" s="588"/>
      <c r="X12" s="586">
        <v>0.1</v>
      </c>
      <c r="Y12" s="587"/>
      <c r="Z12" s="588"/>
      <c r="AA12" s="586">
        <v>0.1</v>
      </c>
      <c r="AB12" s="587"/>
      <c r="AC12" s="588"/>
      <c r="AD12" s="586">
        <v>0.1</v>
      </c>
      <c r="AE12" s="587"/>
      <c r="AF12" s="588"/>
      <c r="AG12" s="586">
        <v>0.1</v>
      </c>
      <c r="AH12" s="587"/>
      <c r="AI12" s="588"/>
      <c r="AJ12" s="586">
        <v>0</v>
      </c>
      <c r="AK12" s="587"/>
      <c r="AL12" s="588"/>
      <c r="AM12" s="586">
        <v>0</v>
      </c>
      <c r="AN12" s="587"/>
      <c r="AO12" s="588"/>
      <c r="AP12" s="339">
        <f>SUM(F12:AO12)</f>
        <v>0.99999999999999989</v>
      </c>
    </row>
    <row r="13" spans="1:43" ht="12.75" customHeight="1" x14ac:dyDescent="0.2">
      <c r="A13" s="569" t="s">
        <v>341</v>
      </c>
      <c r="B13" s="571" t="str">
        <f>RESUMO!B26</f>
        <v>TAPA BURACO -  C/ MBUQ</v>
      </c>
      <c r="C13" s="572"/>
      <c r="D13" s="575">
        <f>E13/$E$40</f>
        <v>6.0761097988537002E-2</v>
      </c>
      <c r="E13" s="577">
        <f>RESUMO!C26</f>
        <v>2134327.0799999996</v>
      </c>
      <c r="F13" s="580">
        <f>$E$13*F15</f>
        <v>213432.70799999998</v>
      </c>
      <c r="G13" s="581"/>
      <c r="H13" s="582"/>
      <c r="I13" s="580">
        <f t="shared" ref="I13" si="22">$E$13*I15</f>
        <v>213432.70799999998</v>
      </c>
      <c r="J13" s="581"/>
      <c r="K13" s="582"/>
      <c r="L13" s="580">
        <f t="shared" ref="L13" si="23">$E$13*L15</f>
        <v>213432.70799999998</v>
      </c>
      <c r="M13" s="581"/>
      <c r="N13" s="582"/>
      <c r="O13" s="580">
        <f t="shared" ref="O13" si="24">$E$13*O15</f>
        <v>213432.70799999998</v>
      </c>
      <c r="P13" s="581"/>
      <c r="Q13" s="582"/>
      <c r="R13" s="580">
        <f t="shared" ref="R13" si="25">$E$13*R15</f>
        <v>213432.70799999998</v>
      </c>
      <c r="S13" s="581"/>
      <c r="T13" s="582"/>
      <c r="U13" s="580">
        <f t="shared" ref="U13" si="26">$E$13*U15</f>
        <v>213432.70799999998</v>
      </c>
      <c r="V13" s="581"/>
      <c r="W13" s="582"/>
      <c r="X13" s="580">
        <f t="shared" ref="X13" si="27">$E$13*X15</f>
        <v>213432.70799999998</v>
      </c>
      <c r="Y13" s="581"/>
      <c r="Z13" s="582"/>
      <c r="AA13" s="580">
        <f t="shared" ref="AA13" si="28">$E$13*AA15</f>
        <v>213432.70799999998</v>
      </c>
      <c r="AB13" s="581"/>
      <c r="AC13" s="582"/>
      <c r="AD13" s="580">
        <f t="shared" ref="AD13" si="29">$E$13*AD15</f>
        <v>213432.70799999998</v>
      </c>
      <c r="AE13" s="581"/>
      <c r="AF13" s="582"/>
      <c r="AG13" s="580">
        <f t="shared" ref="AG13" si="30">$E$13*AG15</f>
        <v>213432.70799999998</v>
      </c>
      <c r="AH13" s="581"/>
      <c r="AI13" s="582"/>
      <c r="AJ13" s="580">
        <f t="shared" ref="AJ13" si="31">$E$13*AJ15</f>
        <v>0</v>
      </c>
      <c r="AK13" s="581"/>
      <c r="AL13" s="582"/>
      <c r="AM13" s="580">
        <f t="shared" ref="AM13" si="32">$E$13*AM15</f>
        <v>0</v>
      </c>
      <c r="AN13" s="581"/>
      <c r="AO13" s="582"/>
      <c r="AP13" s="351">
        <f>SUM(F13:AO13)</f>
        <v>2134327.0800000005</v>
      </c>
      <c r="AQ13" s="335">
        <f>AP13-E13</f>
        <v>0</v>
      </c>
    </row>
    <row r="14" spans="1:43" x14ac:dyDescent="0.2">
      <c r="A14" s="570"/>
      <c r="B14" s="573"/>
      <c r="C14" s="574"/>
      <c r="D14" s="576"/>
      <c r="E14" s="578"/>
      <c r="F14" s="583"/>
      <c r="G14" s="584"/>
      <c r="H14" s="585"/>
      <c r="I14" s="583"/>
      <c r="J14" s="584"/>
      <c r="K14" s="585"/>
      <c r="L14" s="583"/>
      <c r="M14" s="584"/>
      <c r="N14" s="585"/>
      <c r="O14" s="583"/>
      <c r="P14" s="584"/>
      <c r="Q14" s="585"/>
      <c r="R14" s="583"/>
      <c r="S14" s="584"/>
      <c r="T14" s="585"/>
      <c r="U14" s="583"/>
      <c r="V14" s="584"/>
      <c r="W14" s="585"/>
      <c r="X14" s="583"/>
      <c r="Y14" s="584"/>
      <c r="Z14" s="585"/>
      <c r="AA14" s="583"/>
      <c r="AB14" s="584"/>
      <c r="AC14" s="585"/>
      <c r="AD14" s="583"/>
      <c r="AE14" s="584"/>
      <c r="AF14" s="585"/>
      <c r="AG14" s="583"/>
      <c r="AH14" s="584"/>
      <c r="AI14" s="585"/>
      <c r="AJ14" s="583"/>
      <c r="AK14" s="584"/>
      <c r="AL14" s="585"/>
      <c r="AM14" s="583"/>
      <c r="AN14" s="584"/>
      <c r="AO14" s="585"/>
    </row>
    <row r="15" spans="1:43" x14ac:dyDescent="0.2">
      <c r="A15" s="570"/>
      <c r="B15" s="573"/>
      <c r="C15" s="574"/>
      <c r="D15" s="576"/>
      <c r="E15" s="579"/>
      <c r="F15" s="586">
        <v>0.1</v>
      </c>
      <c r="G15" s="587"/>
      <c r="H15" s="588"/>
      <c r="I15" s="586">
        <v>0.1</v>
      </c>
      <c r="J15" s="587"/>
      <c r="K15" s="588"/>
      <c r="L15" s="586">
        <v>0.1</v>
      </c>
      <c r="M15" s="587"/>
      <c r="N15" s="588"/>
      <c r="O15" s="586">
        <v>0.1</v>
      </c>
      <c r="P15" s="587"/>
      <c r="Q15" s="588"/>
      <c r="R15" s="586">
        <v>0.1</v>
      </c>
      <c r="S15" s="587"/>
      <c r="T15" s="588"/>
      <c r="U15" s="586">
        <v>0.1</v>
      </c>
      <c r="V15" s="587"/>
      <c r="W15" s="588"/>
      <c r="X15" s="586">
        <v>0.1</v>
      </c>
      <c r="Y15" s="587"/>
      <c r="Z15" s="588"/>
      <c r="AA15" s="586">
        <v>0.1</v>
      </c>
      <c r="AB15" s="587"/>
      <c r="AC15" s="588"/>
      <c r="AD15" s="586">
        <v>0.1</v>
      </c>
      <c r="AE15" s="587"/>
      <c r="AF15" s="588"/>
      <c r="AG15" s="586">
        <v>0.1</v>
      </c>
      <c r="AH15" s="587"/>
      <c r="AI15" s="588"/>
      <c r="AJ15" s="586">
        <v>0</v>
      </c>
      <c r="AK15" s="587"/>
      <c r="AL15" s="588"/>
      <c r="AM15" s="586">
        <v>0</v>
      </c>
      <c r="AN15" s="587"/>
      <c r="AO15" s="588"/>
      <c r="AP15" s="339">
        <f>SUM(F15:AO15)</f>
        <v>0.99999999999999989</v>
      </c>
    </row>
    <row r="16" spans="1:43" x14ac:dyDescent="0.2">
      <c r="A16" s="569" t="s">
        <v>503</v>
      </c>
      <c r="B16" s="571" t="str">
        <f>RESUMO!B29</f>
        <v xml:space="preserve">FRESAGEM E DEMOLIÇÃO DE CBUQ </v>
      </c>
      <c r="C16" s="572"/>
      <c r="D16" s="575">
        <f>E16/$E$40</f>
        <v>1.3451777859368573E-2</v>
      </c>
      <c r="E16" s="577">
        <f>RESUMO!C30</f>
        <v>472514.4</v>
      </c>
      <c r="F16" s="580">
        <f>$E$16*F18</f>
        <v>118128.6</v>
      </c>
      <c r="G16" s="581"/>
      <c r="H16" s="582"/>
      <c r="I16" s="580">
        <f>$E$16*I18</f>
        <v>118128.6</v>
      </c>
      <c r="J16" s="581"/>
      <c r="K16" s="582"/>
      <c r="L16" s="580">
        <f>$E$16*L18</f>
        <v>118128.6</v>
      </c>
      <c r="M16" s="581"/>
      <c r="N16" s="582"/>
      <c r="O16" s="580">
        <f>$E$16*O18</f>
        <v>118128.6</v>
      </c>
      <c r="P16" s="581"/>
      <c r="Q16" s="582"/>
      <c r="R16" s="580"/>
      <c r="S16" s="581"/>
      <c r="T16" s="582"/>
      <c r="U16" s="580"/>
      <c r="V16" s="581"/>
      <c r="W16" s="582"/>
      <c r="X16" s="580"/>
      <c r="Y16" s="581"/>
      <c r="Z16" s="582"/>
      <c r="AA16" s="580"/>
      <c r="AB16" s="581"/>
      <c r="AC16" s="582"/>
      <c r="AD16" s="580"/>
      <c r="AE16" s="581"/>
      <c r="AF16" s="582"/>
      <c r="AG16" s="580"/>
      <c r="AH16" s="581"/>
      <c r="AI16" s="582"/>
      <c r="AJ16" s="580"/>
      <c r="AK16" s="581"/>
      <c r="AL16" s="582"/>
      <c r="AM16" s="580"/>
      <c r="AN16" s="581"/>
      <c r="AO16" s="582"/>
      <c r="AP16" s="351">
        <f>SUM(F16:AO16)</f>
        <v>472514.4</v>
      </c>
    </row>
    <row r="17" spans="1:43" x14ac:dyDescent="0.2">
      <c r="A17" s="570"/>
      <c r="B17" s="573"/>
      <c r="C17" s="574"/>
      <c r="D17" s="576"/>
      <c r="E17" s="578"/>
      <c r="F17" s="583"/>
      <c r="G17" s="584"/>
      <c r="H17" s="585"/>
      <c r="I17" s="336"/>
      <c r="J17" s="336"/>
      <c r="K17" s="337"/>
      <c r="L17" s="338"/>
      <c r="M17" s="336"/>
      <c r="N17" s="337"/>
      <c r="O17" s="336"/>
      <c r="P17" s="336"/>
      <c r="Q17" s="337"/>
      <c r="R17" s="340"/>
      <c r="S17" s="340"/>
      <c r="T17" s="340"/>
      <c r="U17" s="589"/>
      <c r="V17" s="590"/>
      <c r="W17" s="591"/>
      <c r="X17" s="589"/>
      <c r="Y17" s="590"/>
      <c r="Z17" s="591"/>
      <c r="AA17" s="589"/>
      <c r="AB17" s="590"/>
      <c r="AC17" s="591"/>
      <c r="AD17" s="589"/>
      <c r="AE17" s="590"/>
      <c r="AF17" s="591"/>
      <c r="AG17" s="589"/>
      <c r="AH17" s="590"/>
      <c r="AI17" s="591"/>
      <c r="AJ17" s="589"/>
      <c r="AK17" s="590"/>
      <c r="AL17" s="591"/>
      <c r="AM17" s="589"/>
      <c r="AN17" s="590"/>
      <c r="AO17" s="591"/>
    </row>
    <row r="18" spans="1:43" x14ac:dyDescent="0.2">
      <c r="A18" s="570"/>
      <c r="B18" s="573"/>
      <c r="C18" s="574"/>
      <c r="D18" s="576"/>
      <c r="E18" s="579"/>
      <c r="F18" s="586">
        <v>0.25</v>
      </c>
      <c r="G18" s="587"/>
      <c r="H18" s="588"/>
      <c r="I18" s="586">
        <v>0.25</v>
      </c>
      <c r="J18" s="587"/>
      <c r="K18" s="588"/>
      <c r="L18" s="592">
        <v>0.25</v>
      </c>
      <c r="M18" s="593"/>
      <c r="N18" s="594"/>
      <c r="O18" s="592">
        <v>0.25</v>
      </c>
      <c r="P18" s="593"/>
      <c r="Q18" s="594"/>
      <c r="R18" s="592">
        <v>0.25</v>
      </c>
      <c r="S18" s="593"/>
      <c r="T18" s="594"/>
      <c r="U18" s="592">
        <v>0.25</v>
      </c>
      <c r="V18" s="593"/>
      <c r="W18" s="594"/>
      <c r="X18" s="586"/>
      <c r="Y18" s="587"/>
      <c r="Z18" s="588"/>
      <c r="AA18" s="586"/>
      <c r="AB18" s="587"/>
      <c r="AC18" s="588"/>
      <c r="AD18" s="586"/>
      <c r="AE18" s="587"/>
      <c r="AF18" s="588"/>
      <c r="AG18" s="586"/>
      <c r="AH18" s="587"/>
      <c r="AI18" s="588"/>
      <c r="AJ18" s="586"/>
      <c r="AK18" s="587"/>
      <c r="AL18" s="588"/>
      <c r="AM18" s="586"/>
      <c r="AN18" s="587"/>
      <c r="AO18" s="588"/>
      <c r="AP18" s="339">
        <f>SUM(F18:AO18)</f>
        <v>1.5</v>
      </c>
    </row>
    <row r="19" spans="1:43" x14ac:dyDescent="0.2">
      <c r="A19" s="569" t="s">
        <v>504</v>
      </c>
      <c r="B19" s="571" t="str">
        <f>ORÇAMENTO!D47</f>
        <v>RECUPERAÇÃO DE BASE COM RACHÃO</v>
      </c>
      <c r="C19" s="572"/>
      <c r="D19" s="575">
        <f>E19/$E$40</f>
        <v>5.1228740140414564E-2</v>
      </c>
      <c r="E19" s="577">
        <f>ORÇAMENTO!K47</f>
        <v>1799488.3399999999</v>
      </c>
      <c r="F19" s="580">
        <f>$E$19*F21</f>
        <v>449872.08499999996</v>
      </c>
      <c r="G19" s="581"/>
      <c r="H19" s="582"/>
      <c r="I19" s="580">
        <f>$E$19*I21</f>
        <v>449872.08499999996</v>
      </c>
      <c r="J19" s="581"/>
      <c r="K19" s="582"/>
      <c r="L19" s="580">
        <f>$E$19*L21</f>
        <v>269923.25099999999</v>
      </c>
      <c r="M19" s="581"/>
      <c r="N19" s="582"/>
      <c r="O19" s="580">
        <f>$E$19*O21</f>
        <v>269923.25099999999</v>
      </c>
      <c r="P19" s="581"/>
      <c r="Q19" s="582"/>
      <c r="R19" s="580">
        <f>$E$19*R21</f>
        <v>179948.834</v>
      </c>
      <c r="S19" s="581"/>
      <c r="T19" s="582"/>
      <c r="U19" s="580">
        <f>$E$19*U21</f>
        <v>179948.834</v>
      </c>
      <c r="V19" s="581"/>
      <c r="W19" s="582"/>
      <c r="X19" s="580"/>
      <c r="Y19" s="581"/>
      <c r="Z19" s="582"/>
      <c r="AA19" s="580"/>
      <c r="AB19" s="581"/>
      <c r="AC19" s="582"/>
      <c r="AD19" s="580"/>
      <c r="AE19" s="581"/>
      <c r="AF19" s="582"/>
      <c r="AG19" s="580"/>
      <c r="AH19" s="581"/>
      <c r="AI19" s="582"/>
      <c r="AJ19" s="580"/>
      <c r="AK19" s="581"/>
      <c r="AL19" s="582"/>
      <c r="AM19" s="580"/>
      <c r="AN19" s="581"/>
      <c r="AO19" s="582"/>
      <c r="AP19" s="339"/>
    </row>
    <row r="20" spans="1:43" x14ac:dyDescent="0.2">
      <c r="A20" s="570"/>
      <c r="B20" s="573"/>
      <c r="C20" s="574"/>
      <c r="D20" s="576"/>
      <c r="E20" s="578"/>
      <c r="F20" s="583"/>
      <c r="G20" s="584"/>
      <c r="H20" s="585"/>
      <c r="I20" s="336"/>
      <c r="J20" s="336"/>
      <c r="K20" s="337"/>
      <c r="L20" s="338"/>
      <c r="M20" s="336"/>
      <c r="N20" s="337"/>
      <c r="O20" s="583"/>
      <c r="P20" s="584"/>
      <c r="Q20" s="585"/>
      <c r="R20" s="583"/>
      <c r="S20" s="584"/>
      <c r="T20" s="585"/>
      <c r="U20" s="583"/>
      <c r="V20" s="584"/>
      <c r="W20" s="585"/>
      <c r="X20" s="589"/>
      <c r="Y20" s="590"/>
      <c r="Z20" s="591"/>
      <c r="AA20" s="589"/>
      <c r="AB20" s="590"/>
      <c r="AC20" s="591"/>
      <c r="AD20" s="589"/>
      <c r="AE20" s="590"/>
      <c r="AF20" s="591"/>
      <c r="AG20" s="589"/>
      <c r="AH20" s="590"/>
      <c r="AI20" s="591"/>
      <c r="AJ20" s="589"/>
      <c r="AK20" s="590"/>
      <c r="AL20" s="591"/>
      <c r="AM20" s="589"/>
      <c r="AN20" s="590"/>
      <c r="AO20" s="591"/>
      <c r="AP20" s="339"/>
    </row>
    <row r="21" spans="1:43" x14ac:dyDescent="0.2">
      <c r="A21" s="570"/>
      <c r="B21" s="573"/>
      <c r="C21" s="574"/>
      <c r="D21" s="576"/>
      <c r="E21" s="579"/>
      <c r="F21" s="586">
        <v>0.25</v>
      </c>
      <c r="G21" s="587"/>
      <c r="H21" s="588"/>
      <c r="I21" s="586">
        <v>0.25</v>
      </c>
      <c r="J21" s="587"/>
      <c r="K21" s="588"/>
      <c r="L21" s="586">
        <v>0.15</v>
      </c>
      <c r="M21" s="587"/>
      <c r="N21" s="588"/>
      <c r="O21" s="586">
        <v>0.15</v>
      </c>
      <c r="P21" s="587"/>
      <c r="Q21" s="588"/>
      <c r="R21" s="586">
        <v>0.1</v>
      </c>
      <c r="S21" s="587"/>
      <c r="T21" s="588"/>
      <c r="U21" s="586">
        <v>0.1</v>
      </c>
      <c r="V21" s="587"/>
      <c r="W21" s="588"/>
      <c r="X21" s="586"/>
      <c r="Y21" s="587"/>
      <c r="Z21" s="588"/>
      <c r="AA21" s="586"/>
      <c r="AB21" s="587"/>
      <c r="AC21" s="588"/>
      <c r="AD21" s="586"/>
      <c r="AE21" s="587"/>
      <c r="AF21" s="588"/>
      <c r="AG21" s="586"/>
      <c r="AH21" s="587"/>
      <c r="AI21" s="588"/>
      <c r="AJ21" s="586"/>
      <c r="AK21" s="587"/>
      <c r="AL21" s="588"/>
      <c r="AM21" s="586"/>
      <c r="AN21" s="587"/>
      <c r="AO21" s="588"/>
      <c r="AP21" s="339"/>
    </row>
    <row r="22" spans="1:43" x14ac:dyDescent="0.2">
      <c r="A22" s="569" t="s">
        <v>505</v>
      </c>
      <c r="B22" s="595" t="str">
        <f>RESUMO!B35</f>
        <v>RECUPERAÇÃO DE BASE COM CASCALHO</v>
      </c>
      <c r="C22" s="596"/>
      <c r="D22" s="575">
        <f>E22/$E$40</f>
        <v>2.3926863653780238E-2</v>
      </c>
      <c r="E22" s="577">
        <f>RESUMO!C36</f>
        <v>840467.90999999992</v>
      </c>
      <c r="F22" s="580">
        <f>$E$22*F24</f>
        <v>210116.97749999998</v>
      </c>
      <c r="G22" s="581"/>
      <c r="H22" s="582"/>
      <c r="I22" s="580">
        <f>$E$22*I24</f>
        <v>210116.97749999998</v>
      </c>
      <c r="J22" s="581"/>
      <c r="K22" s="582"/>
      <c r="L22" s="580">
        <f>$E$22*L24</f>
        <v>126070.18649999998</v>
      </c>
      <c r="M22" s="581"/>
      <c r="N22" s="582"/>
      <c r="O22" s="580">
        <f>$E$22*O24</f>
        <v>126070.18649999998</v>
      </c>
      <c r="P22" s="581"/>
      <c r="Q22" s="582"/>
      <c r="R22" s="580">
        <f>$E$22*R24</f>
        <v>84046.790999999997</v>
      </c>
      <c r="S22" s="581"/>
      <c r="T22" s="582"/>
      <c r="U22" s="580">
        <f>$E$22*U24</f>
        <v>84046.790999999997</v>
      </c>
      <c r="V22" s="581"/>
      <c r="W22" s="582"/>
      <c r="X22" s="580"/>
      <c r="Y22" s="581"/>
      <c r="Z22" s="582"/>
      <c r="AA22" s="580"/>
      <c r="AB22" s="581"/>
      <c r="AC22" s="582"/>
      <c r="AD22" s="580"/>
      <c r="AE22" s="581"/>
      <c r="AF22" s="582"/>
      <c r="AG22" s="580"/>
      <c r="AH22" s="581"/>
      <c r="AI22" s="582"/>
      <c r="AJ22" s="580"/>
      <c r="AK22" s="581"/>
      <c r="AL22" s="582"/>
      <c r="AM22" s="580"/>
      <c r="AN22" s="581"/>
      <c r="AO22" s="582"/>
      <c r="AP22" s="351">
        <f>SUM(F22:AO22)</f>
        <v>840467.9099999998</v>
      </c>
      <c r="AQ22" s="335">
        <f>AP22-E22</f>
        <v>0</v>
      </c>
    </row>
    <row r="23" spans="1:43" x14ac:dyDescent="0.2">
      <c r="A23" s="570"/>
      <c r="B23" s="597"/>
      <c r="C23" s="598"/>
      <c r="D23" s="576"/>
      <c r="E23" s="578"/>
      <c r="F23" s="583"/>
      <c r="G23" s="584"/>
      <c r="H23" s="585"/>
      <c r="I23" s="336"/>
      <c r="J23" s="336"/>
      <c r="K23" s="337"/>
      <c r="L23" s="338"/>
      <c r="M23" s="336"/>
      <c r="N23" s="337"/>
      <c r="O23" s="336"/>
      <c r="P23" s="336"/>
      <c r="Q23" s="337"/>
      <c r="R23" s="338"/>
      <c r="S23" s="336"/>
      <c r="T23" s="337"/>
      <c r="U23" s="336"/>
      <c r="V23" s="336"/>
      <c r="W23" s="337"/>
      <c r="X23" s="341"/>
      <c r="Y23" s="340"/>
      <c r="Z23" s="342"/>
      <c r="AA23" s="341"/>
      <c r="AB23" s="340"/>
      <c r="AC23" s="342"/>
      <c r="AD23" s="341"/>
      <c r="AE23" s="340"/>
      <c r="AF23" s="342"/>
      <c r="AG23" s="341"/>
      <c r="AH23" s="340"/>
      <c r="AI23" s="342"/>
      <c r="AJ23" s="341"/>
      <c r="AK23" s="340"/>
      <c r="AL23" s="342"/>
      <c r="AM23" s="341"/>
      <c r="AN23" s="340"/>
      <c r="AO23" s="342"/>
    </row>
    <row r="24" spans="1:43" x14ac:dyDescent="0.2">
      <c r="A24" s="570"/>
      <c r="B24" s="597"/>
      <c r="C24" s="598"/>
      <c r="D24" s="576"/>
      <c r="E24" s="579"/>
      <c r="F24" s="586">
        <v>0.25</v>
      </c>
      <c r="G24" s="587"/>
      <c r="H24" s="588"/>
      <c r="I24" s="586">
        <v>0.25</v>
      </c>
      <c r="J24" s="587"/>
      <c r="K24" s="588"/>
      <c r="L24" s="586">
        <v>0.15</v>
      </c>
      <c r="M24" s="587"/>
      <c r="N24" s="588"/>
      <c r="O24" s="586">
        <v>0.15</v>
      </c>
      <c r="P24" s="587"/>
      <c r="Q24" s="588"/>
      <c r="R24" s="586">
        <v>0.1</v>
      </c>
      <c r="S24" s="587"/>
      <c r="T24" s="588"/>
      <c r="U24" s="586">
        <v>0.1</v>
      </c>
      <c r="V24" s="587"/>
      <c r="W24" s="588"/>
      <c r="X24" s="608"/>
      <c r="Y24" s="609"/>
      <c r="Z24" s="610"/>
      <c r="AA24" s="608"/>
      <c r="AB24" s="609"/>
      <c r="AC24" s="610"/>
      <c r="AD24" s="608"/>
      <c r="AE24" s="609"/>
      <c r="AF24" s="610"/>
      <c r="AG24" s="608"/>
      <c r="AH24" s="609"/>
      <c r="AI24" s="610"/>
      <c r="AJ24" s="608"/>
      <c r="AK24" s="609"/>
      <c r="AL24" s="610"/>
      <c r="AM24" s="608"/>
      <c r="AN24" s="609"/>
      <c r="AO24" s="610"/>
      <c r="AP24" s="339">
        <f>SUM(F24:AO24)</f>
        <v>1</v>
      </c>
    </row>
    <row r="25" spans="1:43" ht="15" customHeight="1" x14ac:dyDescent="0.2">
      <c r="A25" s="569" t="s">
        <v>506</v>
      </c>
      <c r="B25" s="571" t="str">
        <f>RESUMO!B38</f>
        <v>SERVIÇOS COMPLEMENTARES</v>
      </c>
      <c r="C25" s="572"/>
      <c r="D25" s="575">
        <f>E25/$E$40</f>
        <v>8.8839016486504094E-2</v>
      </c>
      <c r="E25" s="577">
        <f>RESUMO!C39</f>
        <v>3120607.1799999997</v>
      </c>
      <c r="F25" s="602">
        <f t="shared" ref="F25" si="33">$E$25*F27</f>
        <v>312060.71799999999</v>
      </c>
      <c r="G25" s="603"/>
      <c r="H25" s="604"/>
      <c r="I25" s="602">
        <f t="shared" ref="I25" si="34">$E$25*I27</f>
        <v>312060.71799999999</v>
      </c>
      <c r="J25" s="603"/>
      <c r="K25" s="604"/>
      <c r="L25" s="602">
        <f t="shared" ref="L25" si="35">$E$25*L27</f>
        <v>312060.71799999999</v>
      </c>
      <c r="M25" s="603"/>
      <c r="N25" s="604"/>
      <c r="O25" s="602">
        <f t="shared" ref="O25" si="36">$E$25*O27</f>
        <v>312060.71799999999</v>
      </c>
      <c r="P25" s="603"/>
      <c r="Q25" s="604"/>
      <c r="R25" s="602">
        <f t="shared" ref="R25" si="37">$E$25*R27</f>
        <v>312060.71799999999</v>
      </c>
      <c r="S25" s="603"/>
      <c r="T25" s="604"/>
      <c r="U25" s="602">
        <f t="shared" ref="U25" si="38">$E$25*U27</f>
        <v>312060.71799999999</v>
      </c>
      <c r="V25" s="603"/>
      <c r="W25" s="604"/>
      <c r="X25" s="602">
        <f t="shared" ref="X25" si="39">$E$25*X27</f>
        <v>312060.71799999999</v>
      </c>
      <c r="Y25" s="603"/>
      <c r="Z25" s="604"/>
      <c r="AA25" s="602">
        <f t="shared" ref="AA25" si="40">$E$25*AA27</f>
        <v>312060.71799999999</v>
      </c>
      <c r="AB25" s="603"/>
      <c r="AC25" s="604"/>
      <c r="AD25" s="602">
        <f t="shared" ref="AD25" si="41">$E$25*AD27</f>
        <v>312060.71799999999</v>
      </c>
      <c r="AE25" s="603"/>
      <c r="AF25" s="604"/>
      <c r="AG25" s="602">
        <f t="shared" ref="AG25" si="42">$E$25*AG27</f>
        <v>312060.71799999999</v>
      </c>
      <c r="AH25" s="603"/>
      <c r="AI25" s="604"/>
      <c r="AJ25" s="602">
        <f t="shared" ref="AJ25" si="43">$E$25*AJ27</f>
        <v>0</v>
      </c>
      <c r="AK25" s="603"/>
      <c r="AL25" s="604"/>
      <c r="AM25" s="602">
        <f t="shared" ref="AM25" si="44">$E$25*AM27</f>
        <v>0</v>
      </c>
      <c r="AN25" s="603"/>
      <c r="AO25" s="604"/>
      <c r="AP25" s="351">
        <f>SUM(F25:AO25)</f>
        <v>3120607.1799999992</v>
      </c>
      <c r="AQ25" s="335">
        <f>AP25-E25</f>
        <v>0</v>
      </c>
    </row>
    <row r="26" spans="1:43" x14ac:dyDescent="0.2">
      <c r="A26" s="570"/>
      <c r="B26" s="573"/>
      <c r="C26" s="574"/>
      <c r="D26" s="576"/>
      <c r="E26" s="578"/>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6"/>
      <c r="AK26" s="336"/>
      <c r="AL26" s="336"/>
      <c r="AM26" s="336"/>
      <c r="AN26" s="336"/>
      <c r="AO26" s="336"/>
    </row>
    <row r="27" spans="1:43" x14ac:dyDescent="0.2">
      <c r="A27" s="570"/>
      <c r="B27" s="573"/>
      <c r="C27" s="574"/>
      <c r="D27" s="576"/>
      <c r="E27" s="579"/>
      <c r="F27" s="599">
        <v>0.1</v>
      </c>
      <c r="G27" s="600"/>
      <c r="H27" s="601"/>
      <c r="I27" s="599">
        <v>0.1</v>
      </c>
      <c r="J27" s="600"/>
      <c r="K27" s="601"/>
      <c r="L27" s="599">
        <v>0.1</v>
      </c>
      <c r="M27" s="600"/>
      <c r="N27" s="601"/>
      <c r="O27" s="599">
        <v>0.1</v>
      </c>
      <c r="P27" s="600"/>
      <c r="Q27" s="601"/>
      <c r="R27" s="599">
        <v>0.1</v>
      </c>
      <c r="S27" s="600"/>
      <c r="T27" s="601"/>
      <c r="U27" s="599">
        <v>0.1</v>
      </c>
      <c r="V27" s="600"/>
      <c r="W27" s="601"/>
      <c r="X27" s="599">
        <v>0.1</v>
      </c>
      <c r="Y27" s="600"/>
      <c r="Z27" s="601"/>
      <c r="AA27" s="599">
        <v>0.1</v>
      </c>
      <c r="AB27" s="600"/>
      <c r="AC27" s="601"/>
      <c r="AD27" s="599">
        <v>0.1</v>
      </c>
      <c r="AE27" s="600"/>
      <c r="AF27" s="601"/>
      <c r="AG27" s="599">
        <v>0.1</v>
      </c>
      <c r="AH27" s="600"/>
      <c r="AI27" s="601"/>
      <c r="AJ27" s="599">
        <v>0</v>
      </c>
      <c r="AK27" s="600"/>
      <c r="AL27" s="601"/>
      <c r="AM27" s="599">
        <v>0</v>
      </c>
      <c r="AN27" s="600"/>
      <c r="AO27" s="601"/>
      <c r="AP27" s="339">
        <f>SUM(F27:AO27)</f>
        <v>0.99999999999999989</v>
      </c>
    </row>
    <row r="28" spans="1:43" x14ac:dyDescent="0.2">
      <c r="A28" s="569" t="s">
        <v>507</v>
      </c>
      <c r="B28" s="571" t="str">
        <f>RESUMO!B41</f>
        <v>RECUPERAÇÃO DE DRENAGEM</v>
      </c>
      <c r="C28" s="572"/>
      <c r="D28" s="575">
        <f>E28/$E$40</f>
        <v>5.2921703684281243E-2</v>
      </c>
      <c r="E28" s="577">
        <f>RESUMO!C42</f>
        <v>1858956.29</v>
      </c>
      <c r="F28" s="602">
        <f>$E$28*F30</f>
        <v>371791.25800000003</v>
      </c>
      <c r="G28" s="603"/>
      <c r="H28" s="604"/>
      <c r="I28" s="602">
        <f>$E$28*I30</f>
        <v>371791.25800000003</v>
      </c>
      <c r="J28" s="603"/>
      <c r="K28" s="604"/>
      <c r="L28" s="602">
        <f>$E$28*L30</f>
        <v>371791.25800000003</v>
      </c>
      <c r="M28" s="603"/>
      <c r="N28" s="604"/>
      <c r="O28" s="602">
        <f>$E$28*O30</f>
        <v>371791.25800000003</v>
      </c>
      <c r="P28" s="603"/>
      <c r="Q28" s="604"/>
      <c r="R28" s="602">
        <f>$E$28*R30</f>
        <v>371791.25800000003</v>
      </c>
      <c r="S28" s="603"/>
      <c r="T28" s="604"/>
      <c r="U28" s="602"/>
      <c r="V28" s="603"/>
      <c r="W28" s="604"/>
      <c r="X28" s="602"/>
      <c r="Y28" s="603"/>
      <c r="Z28" s="604"/>
      <c r="AA28" s="602"/>
      <c r="AB28" s="603"/>
      <c r="AC28" s="604"/>
      <c r="AD28" s="602"/>
      <c r="AE28" s="603"/>
      <c r="AF28" s="604"/>
      <c r="AG28" s="602"/>
      <c r="AH28" s="603"/>
      <c r="AI28" s="604"/>
      <c r="AJ28" s="602"/>
      <c r="AK28" s="603"/>
      <c r="AL28" s="604"/>
      <c r="AM28" s="602"/>
      <c r="AN28" s="603"/>
      <c r="AO28" s="604"/>
      <c r="AP28" s="351">
        <f>SUM(F28:AO28)</f>
        <v>1858956.29</v>
      </c>
      <c r="AQ28" s="335">
        <f>AP28-E28</f>
        <v>0</v>
      </c>
    </row>
    <row r="29" spans="1:43" x14ac:dyDescent="0.2">
      <c r="A29" s="570"/>
      <c r="B29" s="573"/>
      <c r="C29" s="574"/>
      <c r="D29" s="576"/>
      <c r="E29" s="578"/>
      <c r="F29" s="336"/>
      <c r="G29" s="336"/>
      <c r="H29" s="337"/>
      <c r="I29" s="336"/>
      <c r="J29" s="336"/>
      <c r="K29" s="337"/>
      <c r="L29" s="336"/>
      <c r="M29" s="336"/>
      <c r="N29" s="337"/>
      <c r="O29" s="336"/>
      <c r="P29" s="336"/>
      <c r="Q29" s="337"/>
      <c r="R29" s="336"/>
      <c r="S29" s="336"/>
      <c r="T29" s="337"/>
      <c r="U29" s="580"/>
      <c r="V29" s="581"/>
      <c r="W29" s="582"/>
      <c r="X29" s="580"/>
      <c r="Y29" s="581"/>
      <c r="Z29" s="582"/>
      <c r="AA29" s="580"/>
      <c r="AB29" s="581"/>
      <c r="AC29" s="582"/>
      <c r="AD29" s="580"/>
      <c r="AE29" s="581"/>
      <c r="AF29" s="582"/>
      <c r="AG29" s="580"/>
      <c r="AH29" s="581"/>
      <c r="AI29" s="582"/>
      <c r="AJ29" s="580"/>
      <c r="AK29" s="581"/>
      <c r="AL29" s="582"/>
      <c r="AM29" s="580"/>
      <c r="AN29" s="581"/>
      <c r="AO29" s="582"/>
    </row>
    <row r="30" spans="1:43" x14ac:dyDescent="0.2">
      <c r="A30" s="570"/>
      <c r="B30" s="573"/>
      <c r="C30" s="574"/>
      <c r="D30" s="576"/>
      <c r="E30" s="579"/>
      <c r="F30" s="599">
        <v>0.2</v>
      </c>
      <c r="G30" s="600"/>
      <c r="H30" s="601"/>
      <c r="I30" s="599">
        <v>0.2</v>
      </c>
      <c r="J30" s="600"/>
      <c r="K30" s="601"/>
      <c r="L30" s="599">
        <v>0.2</v>
      </c>
      <c r="M30" s="600"/>
      <c r="N30" s="601"/>
      <c r="O30" s="599">
        <v>0.2</v>
      </c>
      <c r="P30" s="600"/>
      <c r="Q30" s="601"/>
      <c r="R30" s="599">
        <v>0.2</v>
      </c>
      <c r="S30" s="600"/>
      <c r="T30" s="601"/>
      <c r="U30" s="599"/>
      <c r="V30" s="600"/>
      <c r="W30" s="601"/>
      <c r="X30" s="599"/>
      <c r="Y30" s="600"/>
      <c r="Z30" s="601"/>
      <c r="AA30" s="599"/>
      <c r="AB30" s="600"/>
      <c r="AC30" s="601"/>
      <c r="AD30" s="599"/>
      <c r="AE30" s="600"/>
      <c r="AF30" s="601"/>
      <c r="AG30" s="599"/>
      <c r="AH30" s="600"/>
      <c r="AI30" s="601"/>
      <c r="AJ30" s="599"/>
      <c r="AK30" s="600"/>
      <c r="AL30" s="601"/>
      <c r="AM30" s="599"/>
      <c r="AN30" s="600"/>
      <c r="AO30" s="601"/>
      <c r="AP30" s="339">
        <f>SUM(F30:AO30)</f>
        <v>1</v>
      </c>
    </row>
    <row r="31" spans="1:43" x14ac:dyDescent="0.2">
      <c r="A31" s="569" t="s">
        <v>508</v>
      </c>
      <c r="B31" s="571" t="str">
        <f>RESUMO!B44</f>
        <v xml:space="preserve">SINALIZAÇÃO </v>
      </c>
      <c r="C31" s="572"/>
      <c r="D31" s="575">
        <f>E31/$E$40</f>
        <v>1.8386212186985275E-3</v>
      </c>
      <c r="E31" s="577">
        <f>RESUMO!C45</f>
        <v>64584.399999999994</v>
      </c>
      <c r="F31" s="605"/>
      <c r="G31" s="606"/>
      <c r="H31" s="607"/>
      <c r="I31" s="602">
        <f>$E$31*I33</f>
        <v>19375.319999999996</v>
      </c>
      <c r="J31" s="603"/>
      <c r="K31" s="604"/>
      <c r="L31" s="602">
        <f>$E$31*L33</f>
        <v>9687.659999999998</v>
      </c>
      <c r="M31" s="603"/>
      <c r="N31" s="604"/>
      <c r="O31" s="602">
        <f>$E$31*O33</f>
        <v>12916.88</v>
      </c>
      <c r="P31" s="603"/>
      <c r="Q31" s="604"/>
      <c r="R31" s="602">
        <f>$E$31*R33</f>
        <v>12916.88</v>
      </c>
      <c r="S31" s="603"/>
      <c r="T31" s="604"/>
      <c r="U31" s="602">
        <f>$E$31*U33</f>
        <v>9687.659999999998</v>
      </c>
      <c r="V31" s="603"/>
      <c r="W31" s="604"/>
      <c r="X31" s="602"/>
      <c r="Y31" s="603"/>
      <c r="Z31" s="604"/>
      <c r="AA31" s="602"/>
      <c r="AB31" s="603"/>
      <c r="AC31" s="604"/>
      <c r="AD31" s="602"/>
      <c r="AE31" s="603"/>
      <c r="AF31" s="604"/>
      <c r="AG31" s="602"/>
      <c r="AH31" s="603"/>
      <c r="AI31" s="604"/>
      <c r="AJ31" s="602"/>
      <c r="AK31" s="603"/>
      <c r="AL31" s="604"/>
      <c r="AM31" s="602"/>
      <c r="AN31" s="603"/>
      <c r="AO31" s="604"/>
      <c r="AP31" s="351">
        <f>SUM(F31:AO31)</f>
        <v>64584.399999999987</v>
      </c>
      <c r="AQ31" s="335">
        <f>AP31-E31</f>
        <v>0</v>
      </c>
    </row>
    <row r="32" spans="1:43" x14ac:dyDescent="0.2">
      <c r="A32" s="570"/>
      <c r="B32" s="573"/>
      <c r="C32" s="574"/>
      <c r="D32" s="576"/>
      <c r="E32" s="578"/>
      <c r="F32" s="343"/>
      <c r="G32" s="344"/>
      <c r="H32" s="344"/>
      <c r="I32" s="338"/>
      <c r="J32" s="336"/>
      <c r="K32" s="337"/>
      <c r="L32" s="338"/>
      <c r="M32" s="336"/>
      <c r="N32" s="337"/>
      <c r="O32" s="336"/>
      <c r="P32" s="336"/>
      <c r="Q32" s="337"/>
      <c r="R32" s="336"/>
      <c r="S32" s="336"/>
      <c r="T32" s="336"/>
      <c r="U32" s="338"/>
      <c r="V32" s="336"/>
      <c r="W32" s="337"/>
      <c r="X32" s="599"/>
      <c r="Y32" s="600"/>
      <c r="Z32" s="601"/>
      <c r="AA32" s="599"/>
      <c r="AB32" s="600"/>
      <c r="AC32" s="601"/>
      <c r="AD32" s="599"/>
      <c r="AE32" s="600"/>
      <c r="AF32" s="601"/>
      <c r="AG32" s="599"/>
      <c r="AH32" s="600"/>
      <c r="AI32" s="601"/>
      <c r="AJ32" s="599"/>
      <c r="AK32" s="600"/>
      <c r="AL32" s="601"/>
      <c r="AM32" s="599"/>
      <c r="AN32" s="600"/>
      <c r="AO32" s="601"/>
    </row>
    <row r="33" spans="1:43" x14ac:dyDescent="0.2">
      <c r="A33" s="570"/>
      <c r="B33" s="573"/>
      <c r="C33" s="574"/>
      <c r="D33" s="576"/>
      <c r="E33" s="579"/>
      <c r="F33" s="605"/>
      <c r="G33" s="606"/>
      <c r="H33" s="607"/>
      <c r="I33" s="599">
        <v>0.3</v>
      </c>
      <c r="J33" s="600"/>
      <c r="K33" s="601"/>
      <c r="L33" s="599">
        <v>0.15</v>
      </c>
      <c r="M33" s="600"/>
      <c r="N33" s="601"/>
      <c r="O33" s="599">
        <v>0.2</v>
      </c>
      <c r="P33" s="600"/>
      <c r="Q33" s="601"/>
      <c r="R33" s="599">
        <v>0.2</v>
      </c>
      <c r="S33" s="600"/>
      <c r="T33" s="601"/>
      <c r="U33" s="608">
        <v>0.15</v>
      </c>
      <c r="V33" s="609"/>
      <c r="W33" s="610"/>
      <c r="X33" s="608"/>
      <c r="Y33" s="609"/>
      <c r="Z33" s="610"/>
      <c r="AA33" s="608"/>
      <c r="AB33" s="609"/>
      <c r="AC33" s="610"/>
      <c r="AD33" s="608"/>
      <c r="AE33" s="609"/>
      <c r="AF33" s="610"/>
      <c r="AG33" s="608"/>
      <c r="AH33" s="609"/>
      <c r="AI33" s="610"/>
      <c r="AJ33" s="608"/>
      <c r="AK33" s="609"/>
      <c r="AL33" s="610"/>
      <c r="AM33" s="608"/>
      <c r="AN33" s="609"/>
      <c r="AO33" s="610"/>
      <c r="AP33" s="339">
        <f>SUM(F33:AO33)</f>
        <v>0.99999999999999989</v>
      </c>
    </row>
    <row r="34" spans="1:43" ht="12.75" customHeight="1" x14ac:dyDescent="0.2">
      <c r="A34" s="569" t="s">
        <v>509</v>
      </c>
      <c r="B34" s="571" t="str">
        <f>RESUMO!B47</f>
        <v>CANTEIRO DE OBRAS</v>
      </c>
      <c r="C34" s="572"/>
      <c r="D34" s="575">
        <f>E34/$E$40</f>
        <v>1.4773308567542073E-3</v>
      </c>
      <c r="E34" s="577">
        <f>RESUMO!C48</f>
        <v>51893.520000000004</v>
      </c>
      <c r="F34" s="602">
        <f>$E$34*F36</f>
        <v>4324.46</v>
      </c>
      <c r="G34" s="603"/>
      <c r="H34" s="604"/>
      <c r="I34" s="602">
        <f>$E$34*I36</f>
        <v>4324.46</v>
      </c>
      <c r="J34" s="603"/>
      <c r="K34" s="604"/>
      <c r="L34" s="602">
        <f>$E$34*L36</f>
        <v>4324.46</v>
      </c>
      <c r="M34" s="603"/>
      <c r="N34" s="604"/>
      <c r="O34" s="602">
        <f>$E$34*O36</f>
        <v>4324.46</v>
      </c>
      <c r="P34" s="603"/>
      <c r="Q34" s="604"/>
      <c r="R34" s="602">
        <f>$E$34*R36</f>
        <v>4324.46</v>
      </c>
      <c r="S34" s="603"/>
      <c r="T34" s="604"/>
      <c r="U34" s="602">
        <f>$E$34*U36</f>
        <v>4324.46</v>
      </c>
      <c r="V34" s="603"/>
      <c r="W34" s="604"/>
      <c r="X34" s="602">
        <f t="shared" ref="X34" si="45">$E$34*X36</f>
        <v>4324.46</v>
      </c>
      <c r="Y34" s="603"/>
      <c r="Z34" s="604"/>
      <c r="AA34" s="602">
        <f t="shared" ref="AA34" si="46">$E$34*AA36</f>
        <v>4324.46</v>
      </c>
      <c r="AB34" s="603"/>
      <c r="AC34" s="604"/>
      <c r="AD34" s="602">
        <f t="shared" ref="AD34" si="47">$E$34*AD36</f>
        <v>4324.46</v>
      </c>
      <c r="AE34" s="603"/>
      <c r="AF34" s="604"/>
      <c r="AG34" s="602">
        <f t="shared" ref="AG34" si="48">$E$34*AG36</f>
        <v>4324.46</v>
      </c>
      <c r="AH34" s="603"/>
      <c r="AI34" s="604"/>
      <c r="AJ34" s="602">
        <f t="shared" ref="AJ34" si="49">$E$34*AJ36</f>
        <v>4324.46</v>
      </c>
      <c r="AK34" s="603"/>
      <c r="AL34" s="604"/>
      <c r="AM34" s="602">
        <f t="shared" ref="AM34" si="50">$E$34*AM36</f>
        <v>4324.46</v>
      </c>
      <c r="AN34" s="603"/>
      <c r="AO34" s="604"/>
      <c r="AP34" s="351">
        <f>SUM(F34:AO34)</f>
        <v>51893.52</v>
      </c>
      <c r="AQ34" s="335">
        <f>AP34-E34</f>
        <v>0</v>
      </c>
    </row>
    <row r="35" spans="1:43" x14ac:dyDescent="0.2">
      <c r="A35" s="570"/>
      <c r="B35" s="573"/>
      <c r="C35" s="574"/>
      <c r="D35" s="576"/>
      <c r="E35" s="578"/>
      <c r="F35" s="338"/>
      <c r="G35" s="336"/>
      <c r="H35" s="337"/>
      <c r="I35" s="338"/>
      <c r="J35" s="336"/>
      <c r="K35" s="337"/>
      <c r="L35" s="338"/>
      <c r="M35" s="336"/>
      <c r="N35" s="337"/>
      <c r="O35" s="338"/>
      <c r="P35" s="336"/>
      <c r="Q35" s="337"/>
      <c r="R35" s="338"/>
      <c r="S35" s="336"/>
      <c r="T35" s="337"/>
      <c r="U35" s="338"/>
      <c r="V35" s="336"/>
      <c r="W35" s="337"/>
      <c r="X35" s="338"/>
      <c r="Y35" s="336"/>
      <c r="Z35" s="337"/>
      <c r="AA35" s="338"/>
      <c r="AB35" s="336"/>
      <c r="AC35" s="337"/>
      <c r="AD35" s="338"/>
      <c r="AE35" s="336"/>
      <c r="AF35" s="337"/>
      <c r="AG35" s="338"/>
      <c r="AH35" s="336"/>
      <c r="AI35" s="337"/>
      <c r="AJ35" s="338"/>
      <c r="AK35" s="336"/>
      <c r="AL35" s="337"/>
      <c r="AM35" s="338"/>
      <c r="AN35" s="336"/>
      <c r="AO35" s="337"/>
    </row>
    <row r="36" spans="1:43" x14ac:dyDescent="0.2">
      <c r="A36" s="570"/>
      <c r="B36" s="573"/>
      <c r="C36" s="574"/>
      <c r="D36" s="576"/>
      <c r="E36" s="579"/>
      <c r="F36" s="611">
        <f>1/12</f>
        <v>8.3333333333333329E-2</v>
      </c>
      <c r="G36" s="612"/>
      <c r="H36" s="613"/>
      <c r="I36" s="611">
        <f t="shared" ref="I36" si="51">1/12</f>
        <v>8.3333333333333329E-2</v>
      </c>
      <c r="J36" s="612"/>
      <c r="K36" s="613"/>
      <c r="L36" s="611">
        <f t="shared" ref="L36" si="52">1/12</f>
        <v>8.3333333333333329E-2</v>
      </c>
      <c r="M36" s="612"/>
      <c r="N36" s="613"/>
      <c r="O36" s="611">
        <f t="shared" ref="O36" si="53">1/12</f>
        <v>8.3333333333333329E-2</v>
      </c>
      <c r="P36" s="612"/>
      <c r="Q36" s="613"/>
      <c r="R36" s="611">
        <f t="shared" ref="R36" si="54">1/12</f>
        <v>8.3333333333333329E-2</v>
      </c>
      <c r="S36" s="612"/>
      <c r="T36" s="613"/>
      <c r="U36" s="611">
        <f t="shared" ref="U36" si="55">1/12</f>
        <v>8.3333333333333329E-2</v>
      </c>
      <c r="V36" s="612"/>
      <c r="W36" s="613"/>
      <c r="X36" s="611">
        <f t="shared" ref="X36" si="56">1/12</f>
        <v>8.3333333333333329E-2</v>
      </c>
      <c r="Y36" s="612"/>
      <c r="Z36" s="613"/>
      <c r="AA36" s="611">
        <f t="shared" ref="AA36" si="57">1/12</f>
        <v>8.3333333333333329E-2</v>
      </c>
      <c r="AB36" s="612"/>
      <c r="AC36" s="613"/>
      <c r="AD36" s="611">
        <f t="shared" ref="AD36" si="58">1/12</f>
        <v>8.3333333333333329E-2</v>
      </c>
      <c r="AE36" s="612"/>
      <c r="AF36" s="613"/>
      <c r="AG36" s="611">
        <f t="shared" ref="AG36" si="59">1/12</f>
        <v>8.3333333333333329E-2</v>
      </c>
      <c r="AH36" s="612"/>
      <c r="AI36" s="613"/>
      <c r="AJ36" s="611">
        <f t="shared" ref="AJ36" si="60">1/12</f>
        <v>8.3333333333333329E-2</v>
      </c>
      <c r="AK36" s="612"/>
      <c r="AL36" s="613"/>
      <c r="AM36" s="611">
        <f t="shared" ref="AM36" si="61">1/12</f>
        <v>8.3333333333333329E-2</v>
      </c>
      <c r="AN36" s="612"/>
      <c r="AO36" s="613"/>
      <c r="AP36" s="339">
        <f>SUM(F36:AO36)</f>
        <v>1</v>
      </c>
    </row>
    <row r="37" spans="1:43" ht="12.75" customHeight="1" x14ac:dyDescent="0.2">
      <c r="A37" s="569" t="s">
        <v>512</v>
      </c>
      <c r="B37" s="571" t="str">
        <f>RESUMO!B50</f>
        <v xml:space="preserve">ADMINISTRAÇÃO LOCAL </v>
      </c>
      <c r="C37" s="572"/>
      <c r="D37" s="575">
        <f>E37/$E$40</f>
        <v>2.0049558523215542E-2</v>
      </c>
      <c r="E37" s="577">
        <f>RESUMO!C51</f>
        <v>704271.6</v>
      </c>
      <c r="F37" s="602">
        <f>$E$37*F39</f>
        <v>58689.299999999996</v>
      </c>
      <c r="G37" s="603"/>
      <c r="H37" s="604"/>
      <c r="I37" s="602">
        <f>$E$37*I39</f>
        <v>58689.299999999996</v>
      </c>
      <c r="J37" s="603"/>
      <c r="K37" s="604"/>
      <c r="L37" s="602">
        <f>$E$37*L39</f>
        <v>58689.299999999996</v>
      </c>
      <c r="M37" s="603"/>
      <c r="N37" s="604"/>
      <c r="O37" s="602">
        <f>$E$37*O39</f>
        <v>58689.299999999996</v>
      </c>
      <c r="P37" s="603"/>
      <c r="Q37" s="604"/>
      <c r="R37" s="602">
        <f t="shared" ref="R37" si="62">$E$37*R39</f>
        <v>58689.299999999996</v>
      </c>
      <c r="S37" s="603"/>
      <c r="T37" s="604"/>
      <c r="U37" s="602">
        <f t="shared" ref="U37" si="63">$E$37*U39</f>
        <v>58689.299999999996</v>
      </c>
      <c r="V37" s="603"/>
      <c r="W37" s="604"/>
      <c r="X37" s="602">
        <f t="shared" ref="X37" si="64">$E$37*X39</f>
        <v>58689.299999999996</v>
      </c>
      <c r="Y37" s="603"/>
      <c r="Z37" s="604"/>
      <c r="AA37" s="602">
        <f t="shared" ref="AA37" si="65">$E$37*AA39</f>
        <v>58689.299999999996</v>
      </c>
      <c r="AB37" s="603"/>
      <c r="AC37" s="604"/>
      <c r="AD37" s="602">
        <f t="shared" ref="AD37" si="66">$E$37*AD39</f>
        <v>58689.299999999996</v>
      </c>
      <c r="AE37" s="603"/>
      <c r="AF37" s="604"/>
      <c r="AG37" s="602">
        <f t="shared" ref="AG37" si="67">$E$37*AG39</f>
        <v>58689.299999999996</v>
      </c>
      <c r="AH37" s="603"/>
      <c r="AI37" s="604"/>
      <c r="AJ37" s="602">
        <f t="shared" ref="AJ37" si="68">$E$37*AJ39</f>
        <v>58689.299999999996</v>
      </c>
      <c r="AK37" s="603"/>
      <c r="AL37" s="604"/>
      <c r="AM37" s="602">
        <f t="shared" ref="AM37" si="69">$E$37*AM39</f>
        <v>58689.299999999996</v>
      </c>
      <c r="AN37" s="603"/>
      <c r="AO37" s="604"/>
      <c r="AP37" s="351">
        <f>SUM(F37:AO37)</f>
        <v>704271.60000000009</v>
      </c>
      <c r="AQ37" s="335">
        <f>AP37-E37</f>
        <v>0</v>
      </c>
    </row>
    <row r="38" spans="1:43" x14ac:dyDescent="0.2">
      <c r="A38" s="570"/>
      <c r="B38" s="573"/>
      <c r="C38" s="574"/>
      <c r="D38" s="576"/>
      <c r="E38" s="578"/>
      <c r="F38" s="338"/>
      <c r="G38" s="336"/>
      <c r="H38" s="337"/>
      <c r="I38" s="338"/>
      <c r="J38" s="336"/>
      <c r="K38" s="337"/>
      <c r="L38" s="338"/>
      <c r="M38" s="336"/>
      <c r="N38" s="337"/>
      <c r="O38" s="336"/>
      <c r="P38" s="336"/>
      <c r="Q38" s="337"/>
      <c r="R38" s="338"/>
      <c r="S38" s="336"/>
      <c r="T38" s="337"/>
      <c r="U38" s="338"/>
      <c r="V38" s="336"/>
      <c r="W38" s="337"/>
      <c r="X38" s="338"/>
      <c r="Y38" s="336"/>
      <c r="Z38" s="337"/>
      <c r="AA38" s="338"/>
      <c r="AB38" s="336"/>
      <c r="AC38" s="337"/>
      <c r="AD38" s="338"/>
      <c r="AE38" s="336"/>
      <c r="AF38" s="337"/>
      <c r="AG38" s="338"/>
      <c r="AH38" s="336"/>
      <c r="AI38" s="337"/>
      <c r="AJ38" s="338"/>
      <c r="AK38" s="336"/>
      <c r="AL38" s="337"/>
      <c r="AM38" s="338"/>
      <c r="AN38" s="336"/>
      <c r="AO38" s="337"/>
    </row>
    <row r="39" spans="1:43" x14ac:dyDescent="0.2">
      <c r="A39" s="570"/>
      <c r="B39" s="573"/>
      <c r="C39" s="574"/>
      <c r="D39" s="576"/>
      <c r="E39" s="579"/>
      <c r="F39" s="611">
        <f>1/12</f>
        <v>8.3333333333333329E-2</v>
      </c>
      <c r="G39" s="612"/>
      <c r="H39" s="613"/>
      <c r="I39" s="611">
        <f t="shared" ref="I39" si="70">1/12</f>
        <v>8.3333333333333329E-2</v>
      </c>
      <c r="J39" s="612"/>
      <c r="K39" s="613"/>
      <c r="L39" s="611">
        <f t="shared" ref="L39" si="71">1/12</f>
        <v>8.3333333333333329E-2</v>
      </c>
      <c r="M39" s="612"/>
      <c r="N39" s="613"/>
      <c r="O39" s="611">
        <f t="shared" ref="O39" si="72">1/12</f>
        <v>8.3333333333333329E-2</v>
      </c>
      <c r="P39" s="612"/>
      <c r="Q39" s="613"/>
      <c r="R39" s="611">
        <f t="shared" ref="R39" si="73">1/12</f>
        <v>8.3333333333333329E-2</v>
      </c>
      <c r="S39" s="612"/>
      <c r="T39" s="613"/>
      <c r="U39" s="611">
        <f t="shared" ref="U39" si="74">1/12</f>
        <v>8.3333333333333329E-2</v>
      </c>
      <c r="V39" s="612"/>
      <c r="W39" s="613"/>
      <c r="X39" s="611">
        <f t="shared" ref="X39" si="75">1/12</f>
        <v>8.3333333333333329E-2</v>
      </c>
      <c r="Y39" s="612"/>
      <c r="Z39" s="613"/>
      <c r="AA39" s="611">
        <f t="shared" ref="AA39" si="76">1/12</f>
        <v>8.3333333333333329E-2</v>
      </c>
      <c r="AB39" s="612"/>
      <c r="AC39" s="613"/>
      <c r="AD39" s="611">
        <f t="shared" ref="AD39" si="77">1/12</f>
        <v>8.3333333333333329E-2</v>
      </c>
      <c r="AE39" s="612"/>
      <c r="AF39" s="613"/>
      <c r="AG39" s="611">
        <f t="shared" ref="AG39" si="78">1/12</f>
        <v>8.3333333333333329E-2</v>
      </c>
      <c r="AH39" s="612"/>
      <c r="AI39" s="613"/>
      <c r="AJ39" s="611">
        <f t="shared" ref="AJ39" si="79">1/12</f>
        <v>8.3333333333333329E-2</v>
      </c>
      <c r="AK39" s="612"/>
      <c r="AL39" s="613"/>
      <c r="AM39" s="611">
        <f t="shared" ref="AM39" si="80">1/12</f>
        <v>8.3333333333333329E-2</v>
      </c>
      <c r="AN39" s="612"/>
      <c r="AO39" s="613"/>
      <c r="AP39" s="339">
        <f>SUM(F39:AO39)</f>
        <v>1</v>
      </c>
    </row>
    <row r="40" spans="1:43" x14ac:dyDescent="0.2">
      <c r="A40" s="617" t="s">
        <v>487</v>
      </c>
      <c r="B40" s="618"/>
      <c r="C40" s="619"/>
      <c r="D40" s="350">
        <f>SUM(D7:D39)</f>
        <v>1</v>
      </c>
      <c r="E40" s="345">
        <f>SUM(E7:E39)</f>
        <v>35126539.030000001</v>
      </c>
      <c r="F40" s="611">
        <f>F41/$E$40</f>
        <v>0.11804063400492659</v>
      </c>
      <c r="G40" s="612"/>
      <c r="H40" s="613"/>
      <c r="I40" s="611">
        <f>I41/$E$40</f>
        <v>0.11859222037053616</v>
      </c>
      <c r="J40" s="612"/>
      <c r="K40" s="613"/>
      <c r="L40" s="611">
        <f>L41/$E$40</f>
        <v>0.11080086680831192</v>
      </c>
      <c r="M40" s="612"/>
      <c r="N40" s="613"/>
      <c r="O40" s="611">
        <f>O41/$E$40</f>
        <v>0.11089279786924683</v>
      </c>
      <c r="P40" s="612"/>
      <c r="Q40" s="613"/>
      <c r="R40" s="611">
        <f>R41/$E$40</f>
        <v>0.10377207321469493</v>
      </c>
      <c r="S40" s="612"/>
      <c r="T40" s="613"/>
      <c r="U40" s="611">
        <f>U41/$E$40</f>
        <v>9.3095801416903767E-2</v>
      </c>
      <c r="V40" s="612"/>
      <c r="W40" s="613"/>
      <c r="X40" s="611">
        <f>X41/$E$40</f>
        <v>8.5304447854679499E-2</v>
      </c>
      <c r="Y40" s="612"/>
      <c r="Z40" s="613"/>
      <c r="AA40" s="611">
        <f>AA41/$E$40</f>
        <v>8.5304447854679499E-2</v>
      </c>
      <c r="AB40" s="612"/>
      <c r="AC40" s="613"/>
      <c r="AD40" s="611">
        <f>AD41/$E$40</f>
        <v>8.5304447854679499E-2</v>
      </c>
      <c r="AE40" s="612"/>
      <c r="AF40" s="613"/>
      <c r="AG40" s="611">
        <f>AG41/$E$40</f>
        <v>8.5304447854679499E-2</v>
      </c>
      <c r="AH40" s="612"/>
      <c r="AI40" s="613"/>
      <c r="AJ40" s="611">
        <f>AJ41/$E$40</f>
        <v>1.7939074483308125E-3</v>
      </c>
      <c r="AK40" s="612"/>
      <c r="AL40" s="613"/>
      <c r="AM40" s="611">
        <f>AM41/$E$40</f>
        <v>1.7939074483308125E-3</v>
      </c>
      <c r="AN40" s="612"/>
      <c r="AO40" s="613"/>
      <c r="AP40" s="339">
        <f>SUM(F40:AO40)</f>
        <v>0.99999999999999989</v>
      </c>
      <c r="AQ40" s="335">
        <f>SUM(AP37+AP34+AP31+AP28+AP25+AP22+AP13+AP10+AP7+AP16)</f>
        <v>33327050.689999998</v>
      </c>
    </row>
    <row r="41" spans="1:43" x14ac:dyDescent="0.2">
      <c r="A41" s="617" t="s">
        <v>488</v>
      </c>
      <c r="B41" s="618"/>
      <c r="C41" s="619"/>
      <c r="D41" s="623" t="s">
        <v>489</v>
      </c>
      <c r="E41" s="624"/>
      <c r="F41" s="614">
        <f>F22+F16+F13+F10+F7+F25+F28+F31+F34+F37+F19</f>
        <v>4146358.9374999995</v>
      </c>
      <c r="G41" s="615"/>
      <c r="H41" s="616"/>
      <c r="I41" s="614">
        <f t="shared" ref="I41" si="81">I22+I16+I13+I10+I7+I25+I28+I31+I34+I37+I19</f>
        <v>4165734.2574999994</v>
      </c>
      <c r="J41" s="615"/>
      <c r="K41" s="616"/>
      <c r="L41" s="614">
        <f t="shared" ref="L41" si="82">L22+L16+L13+L10+L7+L25+L28+L31+L34+L37+L19</f>
        <v>3892050.9725000001</v>
      </c>
      <c r="M41" s="615"/>
      <c r="N41" s="616"/>
      <c r="O41" s="614">
        <f t="shared" ref="O41" si="83">O22+O16+O13+O10+O7+O25+O28+O31+O34+O37+O19</f>
        <v>3895280.1924999999</v>
      </c>
      <c r="P41" s="615"/>
      <c r="Q41" s="616"/>
      <c r="R41" s="614">
        <f t="shared" ref="R41" si="84">R22+R16+R13+R10+R7+R25+R28+R31+R34+R37+R19</f>
        <v>3645153.7799999993</v>
      </c>
      <c r="S41" s="615"/>
      <c r="T41" s="616"/>
      <c r="U41" s="614">
        <f t="shared" ref="U41" si="85">U22+U16+U13+U10+U7+U25+U28+U31+U34+U37+U19</f>
        <v>3270133.3019999997</v>
      </c>
      <c r="V41" s="615"/>
      <c r="W41" s="616"/>
      <c r="X41" s="614">
        <f t="shared" ref="X41" si="86">X22+X16+X13+X10+X7+X25+X28+X31+X34+X37+X19</f>
        <v>2996450.0169999995</v>
      </c>
      <c r="Y41" s="615"/>
      <c r="Z41" s="616"/>
      <c r="AA41" s="614">
        <f t="shared" ref="AA41" si="87">AA22+AA16+AA13+AA10+AA7+AA25+AA28+AA31+AA34+AA37+AA19</f>
        <v>2996450.0169999995</v>
      </c>
      <c r="AB41" s="615"/>
      <c r="AC41" s="616"/>
      <c r="AD41" s="614">
        <f t="shared" ref="AD41" si="88">AD22+AD16+AD13+AD10+AD7+AD25+AD28+AD31+AD34+AD37+AD19</f>
        <v>2996450.0169999995</v>
      </c>
      <c r="AE41" s="615"/>
      <c r="AF41" s="616"/>
      <c r="AG41" s="614">
        <f t="shared" ref="AG41" si="89">AG22+AG16+AG13+AG10+AG7+AG25+AG28+AG31+AG34+AG37+AG19</f>
        <v>2996450.0169999995</v>
      </c>
      <c r="AH41" s="615"/>
      <c r="AI41" s="616"/>
      <c r="AJ41" s="614">
        <f t="shared" ref="AJ41" si="90">AJ22+AJ16+AJ13+AJ10+AJ7+AJ25+AJ28+AJ31+AJ34+AJ37+AJ19</f>
        <v>63013.759999999995</v>
      </c>
      <c r="AK41" s="615"/>
      <c r="AL41" s="616"/>
      <c r="AM41" s="614">
        <f t="shared" ref="AM41" si="91">AM22+AM16+AM13+AM10+AM7+AM25+AM28+AM31+AM34+AM37+AM19</f>
        <v>63013.759999999995</v>
      </c>
      <c r="AN41" s="615"/>
      <c r="AO41" s="616"/>
      <c r="AP41" s="351">
        <f>SUM(F41:AO41)</f>
        <v>35126539.030000001</v>
      </c>
    </row>
    <row r="42" spans="1:43" x14ac:dyDescent="0.2">
      <c r="A42" s="620"/>
      <c r="B42" s="621"/>
      <c r="C42" s="622"/>
      <c r="D42" s="625" t="s">
        <v>490</v>
      </c>
      <c r="E42" s="626"/>
      <c r="F42" s="614">
        <f>F41</f>
        <v>4146358.9374999995</v>
      </c>
      <c r="G42" s="615"/>
      <c r="H42" s="616"/>
      <c r="I42" s="614">
        <f>F42+I41</f>
        <v>8312093.1949999984</v>
      </c>
      <c r="J42" s="615"/>
      <c r="K42" s="616"/>
      <c r="L42" s="614">
        <f>I42+L41</f>
        <v>12204144.167499999</v>
      </c>
      <c r="M42" s="615"/>
      <c r="N42" s="616"/>
      <c r="O42" s="614">
        <f>L42+O41</f>
        <v>16099424.359999999</v>
      </c>
      <c r="P42" s="615"/>
      <c r="Q42" s="616"/>
      <c r="R42" s="614">
        <f>O42+R41</f>
        <v>19744578.140000001</v>
      </c>
      <c r="S42" s="615"/>
      <c r="T42" s="616"/>
      <c r="U42" s="614">
        <f>R42+U41</f>
        <v>23014711.442000002</v>
      </c>
      <c r="V42" s="615"/>
      <c r="W42" s="616"/>
      <c r="X42" s="614">
        <f>U42+X41</f>
        <v>26011161.459000003</v>
      </c>
      <c r="Y42" s="615"/>
      <c r="Z42" s="616"/>
      <c r="AA42" s="614">
        <f>X42+AA41</f>
        <v>29007611.476000004</v>
      </c>
      <c r="AB42" s="615"/>
      <c r="AC42" s="616"/>
      <c r="AD42" s="614">
        <f>AA42+AD41</f>
        <v>32004061.493000004</v>
      </c>
      <c r="AE42" s="615"/>
      <c r="AF42" s="616"/>
      <c r="AG42" s="614">
        <f>AD42+AG41</f>
        <v>35000511.510000005</v>
      </c>
      <c r="AH42" s="615"/>
      <c r="AI42" s="616"/>
      <c r="AJ42" s="614">
        <f>AG42+AJ41</f>
        <v>35063525.270000003</v>
      </c>
      <c r="AK42" s="615"/>
      <c r="AL42" s="616"/>
      <c r="AM42" s="614">
        <f>AJ42+AM41</f>
        <v>35126539.030000001</v>
      </c>
      <c r="AN42" s="615"/>
      <c r="AO42" s="616"/>
      <c r="AQ42" s="335"/>
    </row>
    <row r="44" spans="1:43" x14ac:dyDescent="0.2">
      <c r="E44" s="346">
        <f>SUM(E7:E39)</f>
        <v>35126539.030000001</v>
      </c>
      <c r="L44" s="173" t="s">
        <v>491</v>
      </c>
      <c r="V44" s="347"/>
      <c r="AQ44" s="347"/>
    </row>
  </sheetData>
  <mergeCells count="434">
    <mergeCell ref="R21:T21"/>
    <mergeCell ref="U21:W21"/>
    <mergeCell ref="R19:T19"/>
    <mergeCell ref="U19:W19"/>
    <mergeCell ref="O20:Q20"/>
    <mergeCell ref="R20:T20"/>
    <mergeCell ref="U20:W20"/>
    <mergeCell ref="X19:Z19"/>
    <mergeCell ref="AA19:AC19"/>
    <mergeCell ref="X20:Z20"/>
    <mergeCell ref="AA20:AC20"/>
    <mergeCell ref="X21:Z21"/>
    <mergeCell ref="AA21:AC21"/>
    <mergeCell ref="A19:A21"/>
    <mergeCell ref="B19:C21"/>
    <mergeCell ref="D19:D21"/>
    <mergeCell ref="E19:E21"/>
    <mergeCell ref="F19:H19"/>
    <mergeCell ref="I19:K19"/>
    <mergeCell ref="L19:N19"/>
    <mergeCell ref="O19:Q19"/>
    <mergeCell ref="F20:H20"/>
    <mergeCell ref="F21:H21"/>
    <mergeCell ref="I21:K21"/>
    <mergeCell ref="L21:N21"/>
    <mergeCell ref="O21:Q21"/>
    <mergeCell ref="AG29:AI29"/>
    <mergeCell ref="AJ29:AL29"/>
    <mergeCell ref="AM29:AO29"/>
    <mergeCell ref="X32:Z32"/>
    <mergeCell ref="AA32:AC32"/>
    <mergeCell ref="AD32:AF32"/>
    <mergeCell ref="AG32:AI32"/>
    <mergeCell ref="AJ32:AL32"/>
    <mergeCell ref="AM32:AO32"/>
    <mergeCell ref="X31:Z31"/>
    <mergeCell ref="AA31:AC31"/>
    <mergeCell ref="AD31:AF31"/>
    <mergeCell ref="AG31:AI31"/>
    <mergeCell ref="AJ31:AL31"/>
    <mergeCell ref="AM31:AO31"/>
    <mergeCell ref="X30:Z30"/>
    <mergeCell ref="AA30:AC30"/>
    <mergeCell ref="AD30:AF30"/>
    <mergeCell ref="AG30:AI30"/>
    <mergeCell ref="AJ30:AL30"/>
    <mergeCell ref="AM30:AO30"/>
    <mergeCell ref="X29:Z29"/>
    <mergeCell ref="AA29:AC29"/>
    <mergeCell ref="AD29:AF29"/>
    <mergeCell ref="X40:Z40"/>
    <mergeCell ref="AA40:AC40"/>
    <mergeCell ref="AD40:AF40"/>
    <mergeCell ref="AG40:AI40"/>
    <mergeCell ref="AJ40:AL40"/>
    <mergeCell ref="AM40:AO40"/>
    <mergeCell ref="X39:Z39"/>
    <mergeCell ref="AA39:AC39"/>
    <mergeCell ref="AD39:AF39"/>
    <mergeCell ref="AG39:AI39"/>
    <mergeCell ref="AJ39:AL39"/>
    <mergeCell ref="AM39:AO39"/>
    <mergeCell ref="X42:Z42"/>
    <mergeCell ref="AA42:AC42"/>
    <mergeCell ref="AD42:AF42"/>
    <mergeCell ref="AG42:AI42"/>
    <mergeCell ref="AJ42:AL42"/>
    <mergeCell ref="AM42:AO42"/>
    <mergeCell ref="X41:Z41"/>
    <mergeCell ref="AA41:AC41"/>
    <mergeCell ref="AD41:AF41"/>
    <mergeCell ref="AG41:AI41"/>
    <mergeCell ref="AJ41:AL41"/>
    <mergeCell ref="AM41:AO41"/>
    <mergeCell ref="X37:Z37"/>
    <mergeCell ref="AA37:AC37"/>
    <mergeCell ref="AD37:AF37"/>
    <mergeCell ref="AG37:AI37"/>
    <mergeCell ref="AJ37:AL37"/>
    <mergeCell ref="AM37:AO37"/>
    <mergeCell ref="X36:Z36"/>
    <mergeCell ref="AA36:AC36"/>
    <mergeCell ref="AD36:AF36"/>
    <mergeCell ref="AG36:AI36"/>
    <mergeCell ref="AJ36:AL36"/>
    <mergeCell ref="AM36:AO36"/>
    <mergeCell ref="X34:Z34"/>
    <mergeCell ref="AA34:AC34"/>
    <mergeCell ref="AD34:AF34"/>
    <mergeCell ref="AG34:AI34"/>
    <mergeCell ref="AJ34:AL34"/>
    <mergeCell ref="AM34:AO34"/>
    <mergeCell ref="X33:Z33"/>
    <mergeCell ref="AA33:AC33"/>
    <mergeCell ref="AD33:AF33"/>
    <mergeCell ref="AG33:AI33"/>
    <mergeCell ref="AJ33:AL33"/>
    <mergeCell ref="AM33:AO33"/>
    <mergeCell ref="AG28:AI28"/>
    <mergeCell ref="AJ28:AL28"/>
    <mergeCell ref="AM28:AO28"/>
    <mergeCell ref="X27:Z27"/>
    <mergeCell ref="AA27:AC27"/>
    <mergeCell ref="AD27:AF27"/>
    <mergeCell ref="AG27:AI27"/>
    <mergeCell ref="AJ27:AL27"/>
    <mergeCell ref="AM27:AO27"/>
    <mergeCell ref="X28:Z28"/>
    <mergeCell ref="AA28:AC28"/>
    <mergeCell ref="AD28:AF28"/>
    <mergeCell ref="AG25:AI25"/>
    <mergeCell ref="AJ25:AL25"/>
    <mergeCell ref="AM25:AO25"/>
    <mergeCell ref="X24:Z24"/>
    <mergeCell ref="AA24:AC24"/>
    <mergeCell ref="AD24:AF24"/>
    <mergeCell ref="AG24:AI24"/>
    <mergeCell ref="AJ24:AL24"/>
    <mergeCell ref="AM24:AO24"/>
    <mergeCell ref="X25:Z25"/>
    <mergeCell ref="AA25:AC25"/>
    <mergeCell ref="AD25:AF25"/>
    <mergeCell ref="AG22:AI22"/>
    <mergeCell ref="AJ22:AL22"/>
    <mergeCell ref="AM22:AO22"/>
    <mergeCell ref="X18:Z18"/>
    <mergeCell ref="AA18:AC18"/>
    <mergeCell ref="AD18:AF18"/>
    <mergeCell ref="AG18:AI18"/>
    <mergeCell ref="AJ18:AL18"/>
    <mergeCell ref="AM18:AO18"/>
    <mergeCell ref="X22:Z22"/>
    <mergeCell ref="AA22:AC22"/>
    <mergeCell ref="AD22:AF22"/>
    <mergeCell ref="AD19:AF19"/>
    <mergeCell ref="AG19:AI19"/>
    <mergeCell ref="AJ19:AL19"/>
    <mergeCell ref="AM19:AO19"/>
    <mergeCell ref="AD20:AF20"/>
    <mergeCell ref="AG20:AI20"/>
    <mergeCell ref="AJ20:AL20"/>
    <mergeCell ref="AM20:AO20"/>
    <mergeCell ref="AD21:AF21"/>
    <mergeCell ref="AG21:AI21"/>
    <mergeCell ref="AJ21:AL21"/>
    <mergeCell ref="AM21:AO21"/>
    <mergeCell ref="AA17:AC17"/>
    <mergeCell ref="AD17:AF17"/>
    <mergeCell ref="AG17:AI17"/>
    <mergeCell ref="AJ17:AL17"/>
    <mergeCell ref="AM17:AO17"/>
    <mergeCell ref="X16:Z16"/>
    <mergeCell ref="AA16:AC16"/>
    <mergeCell ref="AD16:AF16"/>
    <mergeCell ref="AG16:AI16"/>
    <mergeCell ref="AJ16:AL16"/>
    <mergeCell ref="AM16:AO16"/>
    <mergeCell ref="X17:Z17"/>
    <mergeCell ref="X15:Z15"/>
    <mergeCell ref="AA15:AC15"/>
    <mergeCell ref="AD15:AF15"/>
    <mergeCell ref="AG15:AI15"/>
    <mergeCell ref="AJ15:AL15"/>
    <mergeCell ref="AM15:AO15"/>
    <mergeCell ref="X14:Z14"/>
    <mergeCell ref="AA14:AC14"/>
    <mergeCell ref="AD14:AF14"/>
    <mergeCell ref="AG14:AI14"/>
    <mergeCell ref="AJ14:AL14"/>
    <mergeCell ref="AM14:AO14"/>
    <mergeCell ref="X13:Z13"/>
    <mergeCell ref="AA13:AC13"/>
    <mergeCell ref="AD13:AF13"/>
    <mergeCell ref="AG13:AI13"/>
    <mergeCell ref="AJ13:AL13"/>
    <mergeCell ref="AM13:AO13"/>
    <mergeCell ref="X12:Z12"/>
    <mergeCell ref="AA12:AC12"/>
    <mergeCell ref="AD12:AF12"/>
    <mergeCell ref="AG12:AI12"/>
    <mergeCell ref="AJ12:AL12"/>
    <mergeCell ref="AM12:AO12"/>
    <mergeCell ref="X11:Z11"/>
    <mergeCell ref="AA11:AC11"/>
    <mergeCell ref="AD11:AF11"/>
    <mergeCell ref="AG11:AI11"/>
    <mergeCell ref="AJ11:AL11"/>
    <mergeCell ref="AM11:AO11"/>
    <mergeCell ref="X10:Z10"/>
    <mergeCell ref="AA10:AC10"/>
    <mergeCell ref="AD10:AF10"/>
    <mergeCell ref="AG10:AI10"/>
    <mergeCell ref="AJ10:AL10"/>
    <mergeCell ref="AM10:AO10"/>
    <mergeCell ref="X9:Z9"/>
    <mergeCell ref="AA9:AC9"/>
    <mergeCell ref="AD9:AF9"/>
    <mergeCell ref="AG9:AI9"/>
    <mergeCell ref="AJ9:AL9"/>
    <mergeCell ref="AM9:AO9"/>
    <mergeCell ref="X8:Z8"/>
    <mergeCell ref="AA8:AC8"/>
    <mergeCell ref="AD8:AF8"/>
    <mergeCell ref="AG8:AI8"/>
    <mergeCell ref="AJ8:AL8"/>
    <mergeCell ref="AM8:AO8"/>
    <mergeCell ref="AG6:AI6"/>
    <mergeCell ref="AJ6:AL6"/>
    <mergeCell ref="AM6:AO6"/>
    <mergeCell ref="AG7:AI7"/>
    <mergeCell ref="AJ7:AL7"/>
    <mergeCell ref="AM7:AO7"/>
    <mergeCell ref="X6:Z6"/>
    <mergeCell ref="AA6:AC6"/>
    <mergeCell ref="AD6:AF6"/>
    <mergeCell ref="X7:Z7"/>
    <mergeCell ref="AA7:AC7"/>
    <mergeCell ref="AD7:AF7"/>
    <mergeCell ref="F42:H42"/>
    <mergeCell ref="I42:K42"/>
    <mergeCell ref="L42:N42"/>
    <mergeCell ref="O42:Q42"/>
    <mergeCell ref="R42:T42"/>
    <mergeCell ref="U42:W42"/>
    <mergeCell ref="U40:W40"/>
    <mergeCell ref="A41:C42"/>
    <mergeCell ref="D41:E41"/>
    <mergeCell ref="F41:H41"/>
    <mergeCell ref="I41:K41"/>
    <mergeCell ref="L41:N41"/>
    <mergeCell ref="O41:Q41"/>
    <mergeCell ref="R41:T41"/>
    <mergeCell ref="U41:W41"/>
    <mergeCell ref="D42:E42"/>
    <mergeCell ref="A40:C40"/>
    <mergeCell ref="F40:H40"/>
    <mergeCell ref="I40:K40"/>
    <mergeCell ref="L40:N40"/>
    <mergeCell ref="O40:Q40"/>
    <mergeCell ref="R40:T40"/>
    <mergeCell ref="L37:N37"/>
    <mergeCell ref="O37:Q37"/>
    <mergeCell ref="R37:T37"/>
    <mergeCell ref="U37:W37"/>
    <mergeCell ref="F39:H39"/>
    <mergeCell ref="I39:K39"/>
    <mergeCell ref="L39:N39"/>
    <mergeCell ref="O39:Q39"/>
    <mergeCell ref="R39:T39"/>
    <mergeCell ref="U39:W39"/>
    <mergeCell ref="A34:A36"/>
    <mergeCell ref="B34:C36"/>
    <mergeCell ref="D34:D36"/>
    <mergeCell ref="E34:E36"/>
    <mergeCell ref="F34:H34"/>
    <mergeCell ref="I34:K34"/>
    <mergeCell ref="A37:A39"/>
    <mergeCell ref="B37:C39"/>
    <mergeCell ref="D37:D39"/>
    <mergeCell ref="E37:E39"/>
    <mergeCell ref="F37:H37"/>
    <mergeCell ref="I37:K37"/>
    <mergeCell ref="U31:W31"/>
    <mergeCell ref="F33:H33"/>
    <mergeCell ref="I33:K33"/>
    <mergeCell ref="L33:N33"/>
    <mergeCell ref="O33:Q33"/>
    <mergeCell ref="R33:T33"/>
    <mergeCell ref="U33:W33"/>
    <mergeCell ref="U34:W34"/>
    <mergeCell ref="F36:H36"/>
    <mergeCell ref="I36:K36"/>
    <mergeCell ref="L36:N36"/>
    <mergeCell ref="O36:Q36"/>
    <mergeCell ref="R36:T36"/>
    <mergeCell ref="U36:W36"/>
    <mergeCell ref="L34:N34"/>
    <mergeCell ref="O34:Q34"/>
    <mergeCell ref="R34:T34"/>
    <mergeCell ref="A31:A33"/>
    <mergeCell ref="B31:C33"/>
    <mergeCell ref="D31:D33"/>
    <mergeCell ref="E31:E33"/>
    <mergeCell ref="F31:H31"/>
    <mergeCell ref="I31:K31"/>
    <mergeCell ref="L28:N28"/>
    <mergeCell ref="O28:Q28"/>
    <mergeCell ref="R28:T28"/>
    <mergeCell ref="L31:N31"/>
    <mergeCell ref="O31:Q31"/>
    <mergeCell ref="R31:T31"/>
    <mergeCell ref="U28:W28"/>
    <mergeCell ref="F30:H30"/>
    <mergeCell ref="I30:K30"/>
    <mergeCell ref="L30:N30"/>
    <mergeCell ref="O30:Q30"/>
    <mergeCell ref="R30:T30"/>
    <mergeCell ref="U30:W30"/>
    <mergeCell ref="A28:A30"/>
    <mergeCell ref="B28:C30"/>
    <mergeCell ref="D28:D30"/>
    <mergeCell ref="E28:E30"/>
    <mergeCell ref="F28:H28"/>
    <mergeCell ref="I28:K28"/>
    <mergeCell ref="U29:W29"/>
    <mergeCell ref="A25:A27"/>
    <mergeCell ref="B25:C27"/>
    <mergeCell ref="E25:E27"/>
    <mergeCell ref="F25:H25"/>
    <mergeCell ref="I25:K25"/>
    <mergeCell ref="L25:N25"/>
    <mergeCell ref="O25:Q25"/>
    <mergeCell ref="R25:T25"/>
    <mergeCell ref="U25:W25"/>
    <mergeCell ref="D25:D27"/>
    <mergeCell ref="U22:W22"/>
    <mergeCell ref="F23:H23"/>
    <mergeCell ref="F24:H24"/>
    <mergeCell ref="I24:K24"/>
    <mergeCell ref="L24:N24"/>
    <mergeCell ref="O24:Q24"/>
    <mergeCell ref="R24:T24"/>
    <mergeCell ref="F27:H27"/>
    <mergeCell ref="I27:K27"/>
    <mergeCell ref="L27:N27"/>
    <mergeCell ref="O27:Q27"/>
    <mergeCell ref="R27:T27"/>
    <mergeCell ref="U27:W27"/>
    <mergeCell ref="U24:W24"/>
    <mergeCell ref="A22:A24"/>
    <mergeCell ref="B22:C24"/>
    <mergeCell ref="D22:D24"/>
    <mergeCell ref="E22:E24"/>
    <mergeCell ref="F22:H22"/>
    <mergeCell ref="I22:K22"/>
    <mergeCell ref="L22:N22"/>
    <mergeCell ref="O22:Q22"/>
    <mergeCell ref="R22:T22"/>
    <mergeCell ref="U16:W16"/>
    <mergeCell ref="F17:H17"/>
    <mergeCell ref="U17:W17"/>
    <mergeCell ref="A16:A18"/>
    <mergeCell ref="B16:C18"/>
    <mergeCell ref="D16:D18"/>
    <mergeCell ref="E16:E18"/>
    <mergeCell ref="F16:H16"/>
    <mergeCell ref="I16:K16"/>
    <mergeCell ref="F18:H18"/>
    <mergeCell ref="I18:K18"/>
    <mergeCell ref="L18:N18"/>
    <mergeCell ref="O18:Q18"/>
    <mergeCell ref="R18:T18"/>
    <mergeCell ref="U18:W18"/>
    <mergeCell ref="L16:N16"/>
    <mergeCell ref="O16:Q16"/>
    <mergeCell ref="R16:T16"/>
    <mergeCell ref="U15:W15"/>
    <mergeCell ref="L13:N13"/>
    <mergeCell ref="O13:Q13"/>
    <mergeCell ref="R13:T13"/>
    <mergeCell ref="U13:W13"/>
    <mergeCell ref="F14:H14"/>
    <mergeCell ref="U14:W14"/>
    <mergeCell ref="L14:N14"/>
    <mergeCell ref="O14:Q14"/>
    <mergeCell ref="R14:T14"/>
    <mergeCell ref="I14:K14"/>
    <mergeCell ref="O15:Q15"/>
    <mergeCell ref="R15:T15"/>
    <mergeCell ref="A13:A15"/>
    <mergeCell ref="B13:C15"/>
    <mergeCell ref="D13:D15"/>
    <mergeCell ref="E13:E15"/>
    <mergeCell ref="F13:H13"/>
    <mergeCell ref="I13:K13"/>
    <mergeCell ref="F15:H15"/>
    <mergeCell ref="I15:K15"/>
    <mergeCell ref="L15:N15"/>
    <mergeCell ref="U10:W10"/>
    <mergeCell ref="F11:H11"/>
    <mergeCell ref="U11:W11"/>
    <mergeCell ref="A10:A12"/>
    <mergeCell ref="B10:C12"/>
    <mergeCell ref="D10:D12"/>
    <mergeCell ref="E10:E12"/>
    <mergeCell ref="F10:H10"/>
    <mergeCell ref="I10:K10"/>
    <mergeCell ref="F12:H12"/>
    <mergeCell ref="I12:K12"/>
    <mergeCell ref="L12:N12"/>
    <mergeCell ref="O12:Q12"/>
    <mergeCell ref="R12:T12"/>
    <mergeCell ref="U12:W12"/>
    <mergeCell ref="I11:K11"/>
    <mergeCell ref="L11:N11"/>
    <mergeCell ref="O11:Q11"/>
    <mergeCell ref="R11:T11"/>
    <mergeCell ref="L10:N10"/>
    <mergeCell ref="O10:Q10"/>
    <mergeCell ref="R10:T10"/>
    <mergeCell ref="U7:W7"/>
    <mergeCell ref="F8:H8"/>
    <mergeCell ref="U8:W8"/>
    <mergeCell ref="F9:H9"/>
    <mergeCell ref="I9:K9"/>
    <mergeCell ref="L9:N9"/>
    <mergeCell ref="O9:Q9"/>
    <mergeCell ref="R9:T9"/>
    <mergeCell ref="U9:W9"/>
    <mergeCell ref="I8:K8"/>
    <mergeCell ref="L8:N8"/>
    <mergeCell ref="O8:Q8"/>
    <mergeCell ref="R8:T8"/>
    <mergeCell ref="A7:A9"/>
    <mergeCell ref="B7:C9"/>
    <mergeCell ref="D7:D9"/>
    <mergeCell ref="E7:E9"/>
    <mergeCell ref="F7:H7"/>
    <mergeCell ref="I7:K7"/>
    <mergeCell ref="L7:N7"/>
    <mergeCell ref="O7:Q7"/>
    <mergeCell ref="R7:T7"/>
    <mergeCell ref="A1:E3"/>
    <mergeCell ref="F1:W3"/>
    <mergeCell ref="A4:W4"/>
    <mergeCell ref="A5:E5"/>
    <mergeCell ref="F5:W5"/>
    <mergeCell ref="B6:C6"/>
    <mergeCell ref="F6:H6"/>
    <mergeCell ref="I6:K6"/>
    <mergeCell ref="L6:N6"/>
    <mergeCell ref="O6:Q6"/>
    <mergeCell ref="R6:T6"/>
    <mergeCell ref="U6:W6"/>
  </mergeCells>
  <phoneticPr fontId="44" type="noConversion"/>
  <pageMargins left="0.51181102362204722" right="0.51181102362204722" top="0.78740157480314965" bottom="0.78740157480314965" header="0.31496062992125984" footer="0.31496062992125984"/>
  <pageSetup paperSize="9" scale="44" orientation="landscape" r:id="rId1"/>
  <colBreaks count="1" manualBreakCount="1">
    <brk id="4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A5A7D-8009-4F26-9913-8C05F0E64D2B}">
  <dimension ref="A1:I46"/>
  <sheetViews>
    <sheetView view="pageBreakPreview" topLeftCell="A13" zoomScale="115" zoomScaleNormal="100" zoomScaleSheetLayoutView="115" workbookViewId="0">
      <selection activeCell="L25" sqref="L25"/>
    </sheetView>
  </sheetViews>
  <sheetFormatPr defaultRowHeight="12.75" x14ac:dyDescent="0.2"/>
  <cols>
    <col min="1" max="1" width="10" style="173" customWidth="1"/>
    <col min="2" max="2" width="37.42578125" style="173" customWidth="1"/>
    <col min="3" max="4" width="8" style="173" customWidth="1"/>
    <col min="5" max="5" width="15.7109375" style="173" customWidth="1"/>
    <col min="6" max="6" width="8" style="173" hidden="1" customWidth="1"/>
    <col min="7" max="8" width="15.5703125" style="173" hidden="1" customWidth="1"/>
    <col min="9" max="9" width="19.85546875" style="173" hidden="1" customWidth="1"/>
    <col min="10" max="256" width="9.140625" style="173"/>
    <col min="257" max="257" width="10" style="173" customWidth="1"/>
    <col min="258" max="258" width="37.42578125" style="173" customWidth="1"/>
    <col min="259" max="260" width="8" style="173" customWidth="1"/>
    <col min="261" max="261" width="15.7109375" style="173" customWidth="1"/>
    <col min="262" max="265" width="0" style="173" hidden="1" customWidth="1"/>
    <col min="266" max="512" width="9.140625" style="173"/>
    <col min="513" max="513" width="10" style="173" customWidth="1"/>
    <col min="514" max="514" width="37.42578125" style="173" customWidth="1"/>
    <col min="515" max="516" width="8" style="173" customWidth="1"/>
    <col min="517" max="517" width="15.7109375" style="173" customWidth="1"/>
    <col min="518" max="521" width="0" style="173" hidden="1" customWidth="1"/>
    <col min="522" max="768" width="9.140625" style="173"/>
    <col min="769" max="769" width="10" style="173" customWidth="1"/>
    <col min="770" max="770" width="37.42578125" style="173" customWidth="1"/>
    <col min="771" max="772" width="8" style="173" customWidth="1"/>
    <col min="773" max="773" width="15.7109375" style="173" customWidth="1"/>
    <col min="774" max="777" width="0" style="173" hidden="1" customWidth="1"/>
    <col min="778" max="1024" width="9.140625" style="173"/>
    <col min="1025" max="1025" width="10" style="173" customWidth="1"/>
    <col min="1026" max="1026" width="37.42578125" style="173" customWidth="1"/>
    <col min="1027" max="1028" width="8" style="173" customWidth="1"/>
    <col min="1029" max="1029" width="15.7109375" style="173" customWidth="1"/>
    <col min="1030" max="1033" width="0" style="173" hidden="1" customWidth="1"/>
    <col min="1034" max="1280" width="9.140625" style="173"/>
    <col min="1281" max="1281" width="10" style="173" customWidth="1"/>
    <col min="1282" max="1282" width="37.42578125" style="173" customWidth="1"/>
    <col min="1283" max="1284" width="8" style="173" customWidth="1"/>
    <col min="1285" max="1285" width="15.7109375" style="173" customWidth="1"/>
    <col min="1286" max="1289" width="0" style="173" hidden="1" customWidth="1"/>
    <col min="1290" max="1536" width="9.140625" style="173"/>
    <col min="1537" max="1537" width="10" style="173" customWidth="1"/>
    <col min="1538" max="1538" width="37.42578125" style="173" customWidth="1"/>
    <col min="1539" max="1540" width="8" style="173" customWidth="1"/>
    <col min="1541" max="1541" width="15.7109375" style="173" customWidth="1"/>
    <col min="1542" max="1545" width="0" style="173" hidden="1" customWidth="1"/>
    <col min="1546" max="1792" width="9.140625" style="173"/>
    <col min="1793" max="1793" width="10" style="173" customWidth="1"/>
    <col min="1794" max="1794" width="37.42578125" style="173" customWidth="1"/>
    <col min="1795" max="1796" width="8" style="173" customWidth="1"/>
    <col min="1797" max="1797" width="15.7109375" style="173" customWidth="1"/>
    <col min="1798" max="1801" width="0" style="173" hidden="1" customWidth="1"/>
    <col min="1802" max="2048" width="9.140625" style="173"/>
    <col min="2049" max="2049" width="10" style="173" customWidth="1"/>
    <col min="2050" max="2050" width="37.42578125" style="173" customWidth="1"/>
    <col min="2051" max="2052" width="8" style="173" customWidth="1"/>
    <col min="2053" max="2053" width="15.7109375" style="173" customWidth="1"/>
    <col min="2054" max="2057" width="0" style="173" hidden="1" customWidth="1"/>
    <col min="2058" max="2304" width="9.140625" style="173"/>
    <col min="2305" max="2305" width="10" style="173" customWidth="1"/>
    <col min="2306" max="2306" width="37.42578125" style="173" customWidth="1"/>
    <col min="2307" max="2308" width="8" style="173" customWidth="1"/>
    <col min="2309" max="2309" width="15.7109375" style="173" customWidth="1"/>
    <col min="2310" max="2313" width="0" style="173" hidden="1" customWidth="1"/>
    <col min="2314" max="2560" width="9.140625" style="173"/>
    <col min="2561" max="2561" width="10" style="173" customWidth="1"/>
    <col min="2562" max="2562" width="37.42578125" style="173" customWidth="1"/>
    <col min="2563" max="2564" width="8" style="173" customWidth="1"/>
    <col min="2565" max="2565" width="15.7109375" style="173" customWidth="1"/>
    <col min="2566" max="2569" width="0" style="173" hidden="1" customWidth="1"/>
    <col min="2570" max="2816" width="9.140625" style="173"/>
    <col min="2817" max="2817" width="10" style="173" customWidth="1"/>
    <col min="2818" max="2818" width="37.42578125" style="173" customWidth="1"/>
    <col min="2819" max="2820" width="8" style="173" customWidth="1"/>
    <col min="2821" max="2821" width="15.7109375" style="173" customWidth="1"/>
    <col min="2822" max="2825" width="0" style="173" hidden="1" customWidth="1"/>
    <col min="2826" max="3072" width="9.140625" style="173"/>
    <col min="3073" max="3073" width="10" style="173" customWidth="1"/>
    <col min="3074" max="3074" width="37.42578125" style="173" customWidth="1"/>
    <col min="3075" max="3076" width="8" style="173" customWidth="1"/>
    <col min="3077" max="3077" width="15.7109375" style="173" customWidth="1"/>
    <col min="3078" max="3081" width="0" style="173" hidden="1" customWidth="1"/>
    <col min="3082" max="3328" width="9.140625" style="173"/>
    <col min="3329" max="3329" width="10" style="173" customWidth="1"/>
    <col min="3330" max="3330" width="37.42578125" style="173" customWidth="1"/>
    <col min="3331" max="3332" width="8" style="173" customWidth="1"/>
    <col min="3333" max="3333" width="15.7109375" style="173" customWidth="1"/>
    <col min="3334" max="3337" width="0" style="173" hidden="1" customWidth="1"/>
    <col min="3338" max="3584" width="9.140625" style="173"/>
    <col min="3585" max="3585" width="10" style="173" customWidth="1"/>
    <col min="3586" max="3586" width="37.42578125" style="173" customWidth="1"/>
    <col min="3587" max="3588" width="8" style="173" customWidth="1"/>
    <col min="3589" max="3589" width="15.7109375" style="173" customWidth="1"/>
    <col min="3590" max="3593" width="0" style="173" hidden="1" customWidth="1"/>
    <col min="3594" max="3840" width="9.140625" style="173"/>
    <col min="3841" max="3841" width="10" style="173" customWidth="1"/>
    <col min="3842" max="3842" width="37.42578125" style="173" customWidth="1"/>
    <col min="3843" max="3844" width="8" style="173" customWidth="1"/>
    <col min="3845" max="3845" width="15.7109375" style="173" customWidth="1"/>
    <col min="3846" max="3849" width="0" style="173" hidden="1" customWidth="1"/>
    <col min="3850" max="4096" width="9.140625" style="173"/>
    <col min="4097" max="4097" width="10" style="173" customWidth="1"/>
    <col min="4098" max="4098" width="37.42578125" style="173" customWidth="1"/>
    <col min="4099" max="4100" width="8" style="173" customWidth="1"/>
    <col min="4101" max="4101" width="15.7109375" style="173" customWidth="1"/>
    <col min="4102" max="4105" width="0" style="173" hidden="1" customWidth="1"/>
    <col min="4106" max="4352" width="9.140625" style="173"/>
    <col min="4353" max="4353" width="10" style="173" customWidth="1"/>
    <col min="4354" max="4354" width="37.42578125" style="173" customWidth="1"/>
    <col min="4355" max="4356" width="8" style="173" customWidth="1"/>
    <col min="4357" max="4357" width="15.7109375" style="173" customWidth="1"/>
    <col min="4358" max="4361" width="0" style="173" hidden="1" customWidth="1"/>
    <col min="4362" max="4608" width="9.140625" style="173"/>
    <col min="4609" max="4609" width="10" style="173" customWidth="1"/>
    <col min="4610" max="4610" width="37.42578125" style="173" customWidth="1"/>
    <col min="4611" max="4612" width="8" style="173" customWidth="1"/>
    <col min="4613" max="4613" width="15.7109375" style="173" customWidth="1"/>
    <col min="4614" max="4617" width="0" style="173" hidden="1" customWidth="1"/>
    <col min="4618" max="4864" width="9.140625" style="173"/>
    <col min="4865" max="4865" width="10" style="173" customWidth="1"/>
    <col min="4866" max="4866" width="37.42578125" style="173" customWidth="1"/>
    <col min="4867" max="4868" width="8" style="173" customWidth="1"/>
    <col min="4869" max="4869" width="15.7109375" style="173" customWidth="1"/>
    <col min="4870" max="4873" width="0" style="173" hidden="1" customWidth="1"/>
    <col min="4874" max="5120" width="9.140625" style="173"/>
    <col min="5121" max="5121" width="10" style="173" customWidth="1"/>
    <col min="5122" max="5122" width="37.42578125" style="173" customWidth="1"/>
    <col min="5123" max="5124" width="8" style="173" customWidth="1"/>
    <col min="5125" max="5125" width="15.7109375" style="173" customWidth="1"/>
    <col min="5126" max="5129" width="0" style="173" hidden="1" customWidth="1"/>
    <col min="5130" max="5376" width="9.140625" style="173"/>
    <col min="5377" max="5377" width="10" style="173" customWidth="1"/>
    <col min="5378" max="5378" width="37.42578125" style="173" customWidth="1"/>
    <col min="5379" max="5380" width="8" style="173" customWidth="1"/>
    <col min="5381" max="5381" width="15.7109375" style="173" customWidth="1"/>
    <col min="5382" max="5385" width="0" style="173" hidden="1" customWidth="1"/>
    <col min="5386" max="5632" width="9.140625" style="173"/>
    <col min="5633" max="5633" width="10" style="173" customWidth="1"/>
    <col min="5634" max="5634" width="37.42578125" style="173" customWidth="1"/>
    <col min="5635" max="5636" width="8" style="173" customWidth="1"/>
    <col min="5637" max="5637" width="15.7109375" style="173" customWidth="1"/>
    <col min="5638" max="5641" width="0" style="173" hidden="1" customWidth="1"/>
    <col min="5642" max="5888" width="9.140625" style="173"/>
    <col min="5889" max="5889" width="10" style="173" customWidth="1"/>
    <col min="5890" max="5890" width="37.42578125" style="173" customWidth="1"/>
    <col min="5891" max="5892" width="8" style="173" customWidth="1"/>
    <col min="5893" max="5893" width="15.7109375" style="173" customWidth="1"/>
    <col min="5894" max="5897" width="0" style="173" hidden="1" customWidth="1"/>
    <col min="5898" max="6144" width="9.140625" style="173"/>
    <col min="6145" max="6145" width="10" style="173" customWidth="1"/>
    <col min="6146" max="6146" width="37.42578125" style="173" customWidth="1"/>
    <col min="6147" max="6148" width="8" style="173" customWidth="1"/>
    <col min="6149" max="6149" width="15.7109375" style="173" customWidth="1"/>
    <col min="6150" max="6153" width="0" style="173" hidden="1" customWidth="1"/>
    <col min="6154" max="6400" width="9.140625" style="173"/>
    <col min="6401" max="6401" width="10" style="173" customWidth="1"/>
    <col min="6402" max="6402" width="37.42578125" style="173" customWidth="1"/>
    <col min="6403" max="6404" width="8" style="173" customWidth="1"/>
    <col min="6405" max="6405" width="15.7109375" style="173" customWidth="1"/>
    <col min="6406" max="6409" width="0" style="173" hidden="1" customWidth="1"/>
    <col min="6410" max="6656" width="9.140625" style="173"/>
    <col min="6657" max="6657" width="10" style="173" customWidth="1"/>
    <col min="6658" max="6658" width="37.42578125" style="173" customWidth="1"/>
    <col min="6659" max="6660" width="8" style="173" customWidth="1"/>
    <col min="6661" max="6661" width="15.7109375" style="173" customWidth="1"/>
    <col min="6662" max="6665" width="0" style="173" hidden="1" customWidth="1"/>
    <col min="6666" max="6912" width="9.140625" style="173"/>
    <col min="6913" max="6913" width="10" style="173" customWidth="1"/>
    <col min="6914" max="6914" width="37.42578125" style="173" customWidth="1"/>
    <col min="6915" max="6916" width="8" style="173" customWidth="1"/>
    <col min="6917" max="6917" width="15.7109375" style="173" customWidth="1"/>
    <col min="6918" max="6921" width="0" style="173" hidden="1" customWidth="1"/>
    <col min="6922" max="7168" width="9.140625" style="173"/>
    <col min="7169" max="7169" width="10" style="173" customWidth="1"/>
    <col min="7170" max="7170" width="37.42578125" style="173" customWidth="1"/>
    <col min="7171" max="7172" width="8" style="173" customWidth="1"/>
    <col min="7173" max="7173" width="15.7109375" style="173" customWidth="1"/>
    <col min="7174" max="7177" width="0" style="173" hidden="1" customWidth="1"/>
    <col min="7178" max="7424" width="9.140625" style="173"/>
    <col min="7425" max="7425" width="10" style="173" customWidth="1"/>
    <col min="7426" max="7426" width="37.42578125" style="173" customWidth="1"/>
    <col min="7427" max="7428" width="8" style="173" customWidth="1"/>
    <col min="7429" max="7429" width="15.7109375" style="173" customWidth="1"/>
    <col min="7430" max="7433" width="0" style="173" hidden="1" customWidth="1"/>
    <col min="7434" max="7680" width="9.140625" style="173"/>
    <col min="7681" max="7681" width="10" style="173" customWidth="1"/>
    <col min="7682" max="7682" width="37.42578125" style="173" customWidth="1"/>
    <col min="7683" max="7684" width="8" style="173" customWidth="1"/>
    <col min="7685" max="7685" width="15.7109375" style="173" customWidth="1"/>
    <col min="7686" max="7689" width="0" style="173" hidden="1" customWidth="1"/>
    <col min="7690" max="7936" width="9.140625" style="173"/>
    <col min="7937" max="7937" width="10" style="173" customWidth="1"/>
    <col min="7938" max="7938" width="37.42578125" style="173" customWidth="1"/>
    <col min="7939" max="7940" width="8" style="173" customWidth="1"/>
    <col min="7941" max="7941" width="15.7109375" style="173" customWidth="1"/>
    <col min="7942" max="7945" width="0" style="173" hidden="1" customWidth="1"/>
    <col min="7946" max="8192" width="9.140625" style="173"/>
    <col min="8193" max="8193" width="10" style="173" customWidth="1"/>
    <col min="8194" max="8194" width="37.42578125" style="173" customWidth="1"/>
    <col min="8195" max="8196" width="8" style="173" customWidth="1"/>
    <col min="8197" max="8197" width="15.7109375" style="173" customWidth="1"/>
    <col min="8198" max="8201" width="0" style="173" hidden="1" customWidth="1"/>
    <col min="8202" max="8448" width="9.140625" style="173"/>
    <col min="8449" max="8449" width="10" style="173" customWidth="1"/>
    <col min="8450" max="8450" width="37.42578125" style="173" customWidth="1"/>
    <col min="8451" max="8452" width="8" style="173" customWidth="1"/>
    <col min="8453" max="8453" width="15.7109375" style="173" customWidth="1"/>
    <col min="8454" max="8457" width="0" style="173" hidden="1" customWidth="1"/>
    <col min="8458" max="8704" width="9.140625" style="173"/>
    <col min="8705" max="8705" width="10" style="173" customWidth="1"/>
    <col min="8706" max="8706" width="37.42578125" style="173" customWidth="1"/>
    <col min="8707" max="8708" width="8" style="173" customWidth="1"/>
    <col min="8709" max="8709" width="15.7109375" style="173" customWidth="1"/>
    <col min="8710" max="8713" width="0" style="173" hidden="1" customWidth="1"/>
    <col min="8714" max="8960" width="9.140625" style="173"/>
    <col min="8961" max="8961" width="10" style="173" customWidth="1"/>
    <col min="8962" max="8962" width="37.42578125" style="173" customWidth="1"/>
    <col min="8963" max="8964" width="8" style="173" customWidth="1"/>
    <col min="8965" max="8965" width="15.7109375" style="173" customWidth="1"/>
    <col min="8966" max="8969" width="0" style="173" hidden="1" customWidth="1"/>
    <col min="8970" max="9216" width="9.140625" style="173"/>
    <col min="9217" max="9217" width="10" style="173" customWidth="1"/>
    <col min="9218" max="9218" width="37.42578125" style="173" customWidth="1"/>
    <col min="9219" max="9220" width="8" style="173" customWidth="1"/>
    <col min="9221" max="9221" width="15.7109375" style="173" customWidth="1"/>
    <col min="9222" max="9225" width="0" style="173" hidden="1" customWidth="1"/>
    <col min="9226" max="9472" width="9.140625" style="173"/>
    <col min="9473" max="9473" width="10" style="173" customWidth="1"/>
    <col min="9474" max="9474" width="37.42578125" style="173" customWidth="1"/>
    <col min="9475" max="9476" width="8" style="173" customWidth="1"/>
    <col min="9477" max="9477" width="15.7109375" style="173" customWidth="1"/>
    <col min="9478" max="9481" width="0" style="173" hidden="1" customWidth="1"/>
    <col min="9482" max="9728" width="9.140625" style="173"/>
    <col min="9729" max="9729" width="10" style="173" customWidth="1"/>
    <col min="9730" max="9730" width="37.42578125" style="173" customWidth="1"/>
    <col min="9731" max="9732" width="8" style="173" customWidth="1"/>
    <col min="9733" max="9733" width="15.7109375" style="173" customWidth="1"/>
    <col min="9734" max="9737" width="0" style="173" hidden="1" customWidth="1"/>
    <col min="9738" max="9984" width="9.140625" style="173"/>
    <col min="9985" max="9985" width="10" style="173" customWidth="1"/>
    <col min="9986" max="9986" width="37.42578125" style="173" customWidth="1"/>
    <col min="9987" max="9988" width="8" style="173" customWidth="1"/>
    <col min="9989" max="9989" width="15.7109375" style="173" customWidth="1"/>
    <col min="9990" max="9993" width="0" style="173" hidden="1" customWidth="1"/>
    <col min="9994" max="10240" width="9.140625" style="173"/>
    <col min="10241" max="10241" width="10" style="173" customWidth="1"/>
    <col min="10242" max="10242" width="37.42578125" style="173" customWidth="1"/>
    <col min="10243" max="10244" width="8" style="173" customWidth="1"/>
    <col min="10245" max="10245" width="15.7109375" style="173" customWidth="1"/>
    <col min="10246" max="10249" width="0" style="173" hidden="1" customWidth="1"/>
    <col min="10250" max="10496" width="9.140625" style="173"/>
    <col min="10497" max="10497" width="10" style="173" customWidth="1"/>
    <col min="10498" max="10498" width="37.42578125" style="173" customWidth="1"/>
    <col min="10499" max="10500" width="8" style="173" customWidth="1"/>
    <col min="10501" max="10501" width="15.7109375" style="173" customWidth="1"/>
    <col min="10502" max="10505" width="0" style="173" hidden="1" customWidth="1"/>
    <col min="10506" max="10752" width="9.140625" style="173"/>
    <col min="10753" max="10753" width="10" style="173" customWidth="1"/>
    <col min="10754" max="10754" width="37.42578125" style="173" customWidth="1"/>
    <col min="10755" max="10756" width="8" style="173" customWidth="1"/>
    <col min="10757" max="10757" width="15.7109375" style="173" customWidth="1"/>
    <col min="10758" max="10761" width="0" style="173" hidden="1" customWidth="1"/>
    <col min="10762" max="11008" width="9.140625" style="173"/>
    <col min="11009" max="11009" width="10" style="173" customWidth="1"/>
    <col min="11010" max="11010" width="37.42578125" style="173" customWidth="1"/>
    <col min="11011" max="11012" width="8" style="173" customWidth="1"/>
    <col min="11013" max="11013" width="15.7109375" style="173" customWidth="1"/>
    <col min="11014" max="11017" width="0" style="173" hidden="1" customWidth="1"/>
    <col min="11018" max="11264" width="9.140625" style="173"/>
    <col min="11265" max="11265" width="10" style="173" customWidth="1"/>
    <col min="11266" max="11266" width="37.42578125" style="173" customWidth="1"/>
    <col min="11267" max="11268" width="8" style="173" customWidth="1"/>
    <col min="11269" max="11269" width="15.7109375" style="173" customWidth="1"/>
    <col min="11270" max="11273" width="0" style="173" hidden="1" customWidth="1"/>
    <col min="11274" max="11520" width="9.140625" style="173"/>
    <col min="11521" max="11521" width="10" style="173" customWidth="1"/>
    <col min="11522" max="11522" width="37.42578125" style="173" customWidth="1"/>
    <col min="11523" max="11524" width="8" style="173" customWidth="1"/>
    <col min="11525" max="11525" width="15.7109375" style="173" customWidth="1"/>
    <col min="11526" max="11529" width="0" style="173" hidden="1" customWidth="1"/>
    <col min="11530" max="11776" width="9.140625" style="173"/>
    <col min="11777" max="11777" width="10" style="173" customWidth="1"/>
    <col min="11778" max="11778" width="37.42578125" style="173" customWidth="1"/>
    <col min="11779" max="11780" width="8" style="173" customWidth="1"/>
    <col min="11781" max="11781" width="15.7109375" style="173" customWidth="1"/>
    <col min="11782" max="11785" width="0" style="173" hidden="1" customWidth="1"/>
    <col min="11786" max="12032" width="9.140625" style="173"/>
    <col min="12033" max="12033" width="10" style="173" customWidth="1"/>
    <col min="12034" max="12034" width="37.42578125" style="173" customWidth="1"/>
    <col min="12035" max="12036" width="8" style="173" customWidth="1"/>
    <col min="12037" max="12037" width="15.7109375" style="173" customWidth="1"/>
    <col min="12038" max="12041" width="0" style="173" hidden="1" customWidth="1"/>
    <col min="12042" max="12288" width="9.140625" style="173"/>
    <col min="12289" max="12289" width="10" style="173" customWidth="1"/>
    <col min="12290" max="12290" width="37.42578125" style="173" customWidth="1"/>
    <col min="12291" max="12292" width="8" style="173" customWidth="1"/>
    <col min="12293" max="12293" width="15.7109375" style="173" customWidth="1"/>
    <col min="12294" max="12297" width="0" style="173" hidden="1" customWidth="1"/>
    <col min="12298" max="12544" width="9.140625" style="173"/>
    <col min="12545" max="12545" width="10" style="173" customWidth="1"/>
    <col min="12546" max="12546" width="37.42578125" style="173" customWidth="1"/>
    <col min="12547" max="12548" width="8" style="173" customWidth="1"/>
    <col min="12549" max="12549" width="15.7109375" style="173" customWidth="1"/>
    <col min="12550" max="12553" width="0" style="173" hidden="1" customWidth="1"/>
    <col min="12554" max="12800" width="9.140625" style="173"/>
    <col min="12801" max="12801" width="10" style="173" customWidth="1"/>
    <col min="12802" max="12802" width="37.42578125" style="173" customWidth="1"/>
    <col min="12803" max="12804" width="8" style="173" customWidth="1"/>
    <col min="12805" max="12805" width="15.7109375" style="173" customWidth="1"/>
    <col min="12806" max="12809" width="0" style="173" hidden="1" customWidth="1"/>
    <col min="12810" max="13056" width="9.140625" style="173"/>
    <col min="13057" max="13057" width="10" style="173" customWidth="1"/>
    <col min="13058" max="13058" width="37.42578125" style="173" customWidth="1"/>
    <col min="13059" max="13060" width="8" style="173" customWidth="1"/>
    <col min="13061" max="13061" width="15.7109375" style="173" customWidth="1"/>
    <col min="13062" max="13065" width="0" style="173" hidden="1" customWidth="1"/>
    <col min="13066" max="13312" width="9.140625" style="173"/>
    <col min="13313" max="13313" width="10" style="173" customWidth="1"/>
    <col min="13314" max="13314" width="37.42578125" style="173" customWidth="1"/>
    <col min="13315" max="13316" width="8" style="173" customWidth="1"/>
    <col min="13317" max="13317" width="15.7109375" style="173" customWidth="1"/>
    <col min="13318" max="13321" width="0" style="173" hidden="1" customWidth="1"/>
    <col min="13322" max="13568" width="9.140625" style="173"/>
    <col min="13569" max="13569" width="10" style="173" customWidth="1"/>
    <col min="13570" max="13570" width="37.42578125" style="173" customWidth="1"/>
    <col min="13571" max="13572" width="8" style="173" customWidth="1"/>
    <col min="13573" max="13573" width="15.7109375" style="173" customWidth="1"/>
    <col min="13574" max="13577" width="0" style="173" hidden="1" customWidth="1"/>
    <col min="13578" max="13824" width="9.140625" style="173"/>
    <col min="13825" max="13825" width="10" style="173" customWidth="1"/>
    <col min="13826" max="13826" width="37.42578125" style="173" customWidth="1"/>
    <col min="13827" max="13828" width="8" style="173" customWidth="1"/>
    <col min="13829" max="13829" width="15.7109375" style="173" customWidth="1"/>
    <col min="13830" max="13833" width="0" style="173" hidden="1" customWidth="1"/>
    <col min="13834" max="14080" width="9.140625" style="173"/>
    <col min="14081" max="14081" width="10" style="173" customWidth="1"/>
    <col min="14082" max="14082" width="37.42578125" style="173" customWidth="1"/>
    <col min="14083" max="14084" width="8" style="173" customWidth="1"/>
    <col min="14085" max="14085" width="15.7109375" style="173" customWidth="1"/>
    <col min="14086" max="14089" width="0" style="173" hidden="1" customWidth="1"/>
    <col min="14090" max="14336" width="9.140625" style="173"/>
    <col min="14337" max="14337" width="10" style="173" customWidth="1"/>
    <col min="14338" max="14338" width="37.42578125" style="173" customWidth="1"/>
    <col min="14339" max="14340" width="8" style="173" customWidth="1"/>
    <col min="14341" max="14341" width="15.7109375" style="173" customWidth="1"/>
    <col min="14342" max="14345" width="0" style="173" hidden="1" customWidth="1"/>
    <col min="14346" max="14592" width="9.140625" style="173"/>
    <col min="14593" max="14593" width="10" style="173" customWidth="1"/>
    <col min="14594" max="14594" width="37.42578125" style="173" customWidth="1"/>
    <col min="14595" max="14596" width="8" style="173" customWidth="1"/>
    <col min="14597" max="14597" width="15.7109375" style="173" customWidth="1"/>
    <col min="14598" max="14601" width="0" style="173" hidden="1" customWidth="1"/>
    <col min="14602" max="14848" width="9.140625" style="173"/>
    <col min="14849" max="14849" width="10" style="173" customWidth="1"/>
    <col min="14850" max="14850" width="37.42578125" style="173" customWidth="1"/>
    <col min="14851" max="14852" width="8" style="173" customWidth="1"/>
    <col min="14853" max="14853" width="15.7109375" style="173" customWidth="1"/>
    <col min="14854" max="14857" width="0" style="173" hidden="1" customWidth="1"/>
    <col min="14858" max="15104" width="9.140625" style="173"/>
    <col min="15105" max="15105" width="10" style="173" customWidth="1"/>
    <col min="15106" max="15106" width="37.42578125" style="173" customWidth="1"/>
    <col min="15107" max="15108" width="8" style="173" customWidth="1"/>
    <col min="15109" max="15109" width="15.7109375" style="173" customWidth="1"/>
    <col min="15110" max="15113" width="0" style="173" hidden="1" customWidth="1"/>
    <col min="15114" max="15360" width="9.140625" style="173"/>
    <col min="15361" max="15361" width="10" style="173" customWidth="1"/>
    <col min="15362" max="15362" width="37.42578125" style="173" customWidth="1"/>
    <col min="15363" max="15364" width="8" style="173" customWidth="1"/>
    <col min="15365" max="15365" width="15.7109375" style="173" customWidth="1"/>
    <col min="15366" max="15369" width="0" style="173" hidden="1" customWidth="1"/>
    <col min="15370" max="15616" width="9.140625" style="173"/>
    <col min="15617" max="15617" width="10" style="173" customWidth="1"/>
    <col min="15618" max="15618" width="37.42578125" style="173" customWidth="1"/>
    <col min="15619" max="15620" width="8" style="173" customWidth="1"/>
    <col min="15621" max="15621" width="15.7109375" style="173" customWidth="1"/>
    <col min="15622" max="15625" width="0" style="173" hidden="1" customWidth="1"/>
    <col min="15626" max="15872" width="9.140625" style="173"/>
    <col min="15873" max="15873" width="10" style="173" customWidth="1"/>
    <col min="15874" max="15874" width="37.42578125" style="173" customWidth="1"/>
    <col min="15875" max="15876" width="8" style="173" customWidth="1"/>
    <col min="15877" max="15877" width="15.7109375" style="173" customWidth="1"/>
    <col min="15878" max="15881" width="0" style="173" hidden="1" customWidth="1"/>
    <col min="15882" max="16128" width="9.140625" style="173"/>
    <col min="16129" max="16129" width="10" style="173" customWidth="1"/>
    <col min="16130" max="16130" width="37.42578125" style="173" customWidth="1"/>
    <col min="16131" max="16132" width="8" style="173" customWidth="1"/>
    <col min="16133" max="16133" width="15.7109375" style="173" customWidth="1"/>
    <col min="16134" max="16137" width="0" style="173" hidden="1" customWidth="1"/>
    <col min="16138" max="16384" width="9.140625" style="173"/>
  </cols>
  <sheetData>
    <row r="1" spans="1:9" ht="15" x14ac:dyDescent="0.2">
      <c r="A1" s="171"/>
      <c r="B1" s="172"/>
      <c r="C1" s="172"/>
    </row>
    <row r="2" spans="1:9" ht="15" x14ac:dyDescent="0.2">
      <c r="A2" s="171"/>
      <c r="B2" s="172"/>
      <c r="C2" s="172"/>
    </row>
    <row r="3" spans="1:9" ht="15" x14ac:dyDescent="0.2">
      <c r="A3" s="171"/>
      <c r="B3" s="174"/>
      <c r="C3" s="175"/>
    </row>
    <row r="4" spans="1:9" ht="15" x14ac:dyDescent="0.2">
      <c r="A4" s="171"/>
      <c r="B4" s="675"/>
      <c r="C4" s="675"/>
    </row>
    <row r="5" spans="1:9" x14ac:dyDescent="0.2">
      <c r="A5" s="676"/>
      <c r="B5" s="631"/>
      <c r="C5" s="631"/>
      <c r="D5" s="676"/>
      <c r="E5" s="631"/>
      <c r="F5" s="631"/>
      <c r="G5" s="676"/>
      <c r="H5" s="631"/>
      <c r="I5" s="632"/>
    </row>
    <row r="6" spans="1:9" ht="13.5" thickBot="1" x14ac:dyDescent="0.25">
      <c r="A6" s="677" t="s">
        <v>317</v>
      </c>
      <c r="B6" s="641"/>
      <c r="C6" s="641"/>
      <c r="D6" s="677"/>
      <c r="E6" s="641"/>
      <c r="F6" s="641"/>
      <c r="G6" s="677"/>
      <c r="H6" s="641"/>
      <c r="I6" s="642"/>
    </row>
    <row r="7" spans="1:9" ht="16.5" customHeight="1" x14ac:dyDescent="0.2">
      <c r="A7" s="654" t="s">
        <v>318</v>
      </c>
      <c r="B7" s="655"/>
      <c r="C7" s="655"/>
      <c r="D7" s="655"/>
      <c r="E7" s="656"/>
      <c r="F7" s="176"/>
      <c r="G7" s="176"/>
      <c r="H7" s="176"/>
      <c r="I7" s="177"/>
    </row>
    <row r="8" spans="1:9" ht="16.5" customHeight="1" thickBot="1" x14ac:dyDescent="0.25">
      <c r="A8" s="657"/>
      <c r="B8" s="658"/>
      <c r="C8" s="658"/>
      <c r="D8" s="658"/>
      <c r="E8" s="659"/>
      <c r="F8" s="178"/>
      <c r="G8" s="178"/>
      <c r="H8" s="178"/>
      <c r="I8" s="179"/>
    </row>
    <row r="9" spans="1:9" ht="15" x14ac:dyDescent="0.25">
      <c r="A9" s="660" t="s">
        <v>319</v>
      </c>
      <c r="B9" s="662" t="s">
        <v>320</v>
      </c>
      <c r="C9" s="663"/>
      <c r="D9" s="664"/>
      <c r="E9" s="180" t="s">
        <v>321</v>
      </c>
      <c r="F9" s="181" t="s">
        <v>322</v>
      </c>
      <c r="G9" s="182" t="s">
        <v>323</v>
      </c>
      <c r="H9" s="182" t="s">
        <v>324</v>
      </c>
      <c r="I9" s="183" t="s">
        <v>325</v>
      </c>
    </row>
    <row r="10" spans="1:9" ht="15.75" thickBot="1" x14ac:dyDescent="0.3">
      <c r="A10" s="661"/>
      <c r="B10" s="665"/>
      <c r="C10" s="638"/>
      <c r="D10" s="639"/>
      <c r="E10" s="184" t="s">
        <v>326</v>
      </c>
      <c r="F10" s="185" t="s">
        <v>327</v>
      </c>
      <c r="G10" s="186" t="s">
        <v>327</v>
      </c>
      <c r="H10" s="186" t="s">
        <v>327</v>
      </c>
      <c r="I10" s="184" t="s">
        <v>327</v>
      </c>
    </row>
    <row r="11" spans="1:9" ht="15" x14ac:dyDescent="0.25">
      <c r="A11" s="187" t="s">
        <v>328</v>
      </c>
      <c r="B11" s="666" t="s">
        <v>329</v>
      </c>
      <c r="C11" s="667"/>
      <c r="D11" s="668"/>
      <c r="E11" s="188">
        <f>SUM(E12:E15)</f>
        <v>6.080000000000001</v>
      </c>
      <c r="F11" s="189"/>
      <c r="G11" s="190"/>
      <c r="H11" s="191"/>
      <c r="I11" s="192"/>
    </row>
    <row r="12" spans="1:9" ht="15" x14ac:dyDescent="0.25">
      <c r="A12" s="193" t="s">
        <v>14</v>
      </c>
      <c r="B12" s="648" t="s">
        <v>330</v>
      </c>
      <c r="C12" s="649"/>
      <c r="D12" s="650"/>
      <c r="E12" s="194">
        <v>4.01</v>
      </c>
      <c r="F12" s="195"/>
      <c r="G12" s="196"/>
      <c r="H12" s="197"/>
      <c r="I12" s="198"/>
    </row>
    <row r="13" spans="1:9" ht="15" x14ac:dyDescent="0.25">
      <c r="A13" s="193" t="s">
        <v>331</v>
      </c>
      <c r="B13" s="199" t="s">
        <v>332</v>
      </c>
      <c r="C13" s="200"/>
      <c r="D13" s="201"/>
      <c r="E13" s="194">
        <v>0.4</v>
      </c>
      <c r="F13" s="195"/>
      <c r="G13" s="196"/>
      <c r="H13" s="197"/>
      <c r="I13" s="198"/>
    </row>
    <row r="14" spans="1:9" ht="15" x14ac:dyDescent="0.25">
      <c r="A14" s="193" t="s">
        <v>333</v>
      </c>
      <c r="B14" s="648" t="s">
        <v>334</v>
      </c>
      <c r="C14" s="649"/>
      <c r="D14" s="650"/>
      <c r="E14" s="194">
        <v>0.56000000000000005</v>
      </c>
      <c r="F14" s="195"/>
      <c r="G14" s="196"/>
      <c r="H14" s="197"/>
      <c r="I14" s="198"/>
    </row>
    <row r="15" spans="1:9" ht="15" x14ac:dyDescent="0.25">
      <c r="A15" s="193" t="s">
        <v>335</v>
      </c>
      <c r="B15" s="648" t="s">
        <v>336</v>
      </c>
      <c r="C15" s="649"/>
      <c r="D15" s="650"/>
      <c r="E15" s="194">
        <v>1.1100000000000001</v>
      </c>
      <c r="F15" s="195"/>
      <c r="G15" s="196"/>
      <c r="H15" s="197"/>
      <c r="I15" s="198"/>
    </row>
    <row r="16" spans="1:9" ht="15" x14ac:dyDescent="0.25">
      <c r="A16" s="202"/>
      <c r="B16" s="669"/>
      <c r="C16" s="670"/>
      <c r="D16" s="671"/>
      <c r="E16" s="203"/>
      <c r="F16" s="204"/>
      <c r="G16" s="205"/>
      <c r="H16" s="206"/>
      <c r="I16" s="207"/>
    </row>
    <row r="17" spans="1:9" ht="15" x14ac:dyDescent="0.25">
      <c r="A17" s="208" t="s">
        <v>337</v>
      </c>
      <c r="B17" s="653" t="s">
        <v>338</v>
      </c>
      <c r="C17" s="649"/>
      <c r="D17" s="650"/>
      <c r="E17" s="209">
        <f>E18</f>
        <v>7.3</v>
      </c>
      <c r="F17" s="210"/>
      <c r="G17" s="196"/>
      <c r="H17" s="197"/>
      <c r="I17" s="198"/>
    </row>
    <row r="18" spans="1:9" ht="15" x14ac:dyDescent="0.25">
      <c r="A18" s="193" t="s">
        <v>339</v>
      </c>
      <c r="B18" s="648" t="s">
        <v>340</v>
      </c>
      <c r="C18" s="649"/>
      <c r="D18" s="650"/>
      <c r="E18" s="194">
        <v>7.3</v>
      </c>
      <c r="F18" s="195"/>
      <c r="G18" s="196"/>
      <c r="H18" s="197"/>
      <c r="I18" s="198"/>
    </row>
    <row r="19" spans="1:9" ht="15" x14ac:dyDescent="0.25">
      <c r="A19" s="211"/>
      <c r="B19" s="672"/>
      <c r="C19" s="673"/>
      <c r="D19" s="674"/>
      <c r="E19" s="212"/>
      <c r="F19" s="213"/>
      <c r="G19" s="214"/>
      <c r="H19" s="215"/>
      <c r="I19" s="216"/>
    </row>
    <row r="20" spans="1:9" ht="15" x14ac:dyDescent="0.25">
      <c r="A20" s="208" t="s">
        <v>341</v>
      </c>
      <c r="B20" s="653" t="s">
        <v>342</v>
      </c>
      <c r="C20" s="649"/>
      <c r="D20" s="650"/>
      <c r="E20" s="209">
        <f>E21+E22+E24+E23</f>
        <v>5.65</v>
      </c>
      <c r="F20" s="210"/>
      <c r="G20" s="196"/>
      <c r="H20" s="217"/>
      <c r="I20" s="198"/>
    </row>
    <row r="21" spans="1:9" ht="15" x14ac:dyDescent="0.25">
      <c r="A21" s="193" t="s">
        <v>343</v>
      </c>
      <c r="B21" s="648" t="s">
        <v>344</v>
      </c>
      <c r="C21" s="649"/>
      <c r="D21" s="650"/>
      <c r="E21" s="218">
        <v>0.65</v>
      </c>
      <c r="F21" s="195"/>
      <c r="G21" s="196"/>
      <c r="H21" s="217"/>
      <c r="I21" s="198"/>
    </row>
    <row r="22" spans="1:9" ht="15" x14ac:dyDescent="0.25">
      <c r="A22" s="193" t="s">
        <v>345</v>
      </c>
      <c r="B22" s="648" t="s">
        <v>346</v>
      </c>
      <c r="C22" s="649"/>
      <c r="D22" s="650"/>
      <c r="E22" s="194">
        <v>3</v>
      </c>
      <c r="F22" s="195"/>
      <c r="G22" s="196"/>
      <c r="H22" s="217"/>
      <c r="I22" s="198"/>
    </row>
    <row r="23" spans="1:9" ht="15" x14ac:dyDescent="0.25">
      <c r="A23" s="193" t="s">
        <v>347</v>
      </c>
      <c r="B23" s="648" t="s">
        <v>348</v>
      </c>
      <c r="C23" s="651"/>
      <c r="D23" s="652"/>
      <c r="E23" s="194">
        <v>2</v>
      </c>
      <c r="F23" s="195"/>
      <c r="G23" s="196"/>
      <c r="H23" s="217"/>
      <c r="I23" s="198"/>
    </row>
    <row r="24" spans="1:9" ht="15" x14ac:dyDescent="0.25">
      <c r="A24" s="193" t="s">
        <v>349</v>
      </c>
      <c r="B24" s="648" t="s">
        <v>350</v>
      </c>
      <c r="C24" s="649"/>
      <c r="D24" s="650"/>
      <c r="E24" s="194">
        <v>0</v>
      </c>
      <c r="F24" s="195"/>
      <c r="G24" s="196"/>
      <c r="H24" s="197"/>
      <c r="I24" s="198"/>
    </row>
    <row r="25" spans="1:9" x14ac:dyDescent="0.2">
      <c r="A25" s="193"/>
      <c r="B25" s="653" t="s">
        <v>351</v>
      </c>
      <c r="C25" s="649"/>
      <c r="D25" s="650"/>
      <c r="E25" s="219"/>
      <c r="F25" s="220"/>
      <c r="G25" s="221"/>
      <c r="H25" s="222"/>
      <c r="I25" s="223"/>
    </row>
    <row r="26" spans="1:9" ht="12.75" customHeight="1" x14ac:dyDescent="0.2">
      <c r="A26" s="634" t="s">
        <v>352</v>
      </c>
      <c r="B26" s="635"/>
      <c r="C26" s="635"/>
      <c r="D26" s="636"/>
      <c r="E26" s="643">
        <f>(((1+((E12+E13+E14)/100))*(1+((E15)/100))*(1+((E17/100)))/(1-((E21+E22+E23+E24)/100)))-1)</f>
        <v>0.20702738941176513</v>
      </c>
      <c r="F26" s="645"/>
      <c r="G26" s="646"/>
      <c r="H26" s="646"/>
      <c r="I26" s="627"/>
    </row>
    <row r="27" spans="1:9" ht="23.25" customHeight="1" thickBot="1" x14ac:dyDescent="0.25">
      <c r="A27" s="637"/>
      <c r="B27" s="638"/>
      <c r="C27" s="638"/>
      <c r="D27" s="639"/>
      <c r="E27" s="644"/>
      <c r="F27" s="639"/>
      <c r="G27" s="647"/>
      <c r="H27" s="647"/>
      <c r="I27" s="628"/>
    </row>
    <row r="28" spans="1:9" x14ac:dyDescent="0.2">
      <c r="A28" s="224"/>
      <c r="B28" s="225"/>
      <c r="C28" s="226"/>
      <c r="D28" s="226"/>
      <c r="E28" s="227"/>
      <c r="F28" s="228"/>
      <c r="G28" s="229"/>
      <c r="H28" s="229"/>
      <c r="I28" s="230"/>
    </row>
    <row r="29" spans="1:9" ht="12.75" customHeight="1" x14ac:dyDescent="0.2">
      <c r="A29" s="231" t="s">
        <v>353</v>
      </c>
      <c r="B29" s="232"/>
      <c r="C29" s="233"/>
      <c r="D29" s="233"/>
      <c r="E29" s="234"/>
      <c r="F29" s="235"/>
      <c r="G29" s="236"/>
      <c r="H29" s="237"/>
      <c r="I29" s="238"/>
    </row>
    <row r="30" spans="1:9" x14ac:dyDescent="0.2">
      <c r="A30" s="231"/>
      <c r="B30" s="233"/>
      <c r="C30" s="239"/>
      <c r="D30" s="239"/>
      <c r="E30" s="234"/>
      <c r="F30" s="235"/>
      <c r="G30" s="237"/>
      <c r="H30" s="237"/>
      <c r="I30" s="238"/>
    </row>
    <row r="31" spans="1:9" x14ac:dyDescent="0.2">
      <c r="A31" s="231"/>
      <c r="B31" s="233"/>
      <c r="C31" s="239"/>
      <c r="D31" s="239"/>
      <c r="E31" s="234"/>
      <c r="F31" s="235"/>
      <c r="G31" s="237"/>
      <c r="H31" s="237"/>
      <c r="I31" s="238"/>
    </row>
    <row r="32" spans="1:9" x14ac:dyDescent="0.2">
      <c r="A32" s="231"/>
      <c r="B32" s="233"/>
      <c r="C32" s="239"/>
      <c r="D32" s="239"/>
      <c r="E32" s="234"/>
      <c r="F32" s="235"/>
      <c r="G32" s="237"/>
      <c r="H32" s="237"/>
      <c r="I32" s="238"/>
    </row>
    <row r="33" spans="1:9" ht="15.75" x14ac:dyDescent="0.25">
      <c r="A33" s="231"/>
      <c r="B33" s="233"/>
      <c r="C33" s="233"/>
      <c r="D33" s="233"/>
      <c r="E33" s="234"/>
      <c r="F33" s="235"/>
      <c r="G33" s="629"/>
      <c r="H33" s="629"/>
      <c r="I33" s="240"/>
    </row>
    <row r="34" spans="1:9" ht="15.75" x14ac:dyDescent="0.25">
      <c r="A34" s="231"/>
      <c r="B34" s="630"/>
      <c r="C34" s="631"/>
      <c r="D34" s="631"/>
      <c r="E34" s="632"/>
      <c r="F34" s="241"/>
      <c r="G34" s="629"/>
      <c r="H34" s="629"/>
      <c r="I34" s="240"/>
    </row>
    <row r="35" spans="1:9" ht="15.75" x14ac:dyDescent="0.25">
      <c r="A35" s="231"/>
      <c r="B35" s="631"/>
      <c r="C35" s="631"/>
      <c r="D35" s="631"/>
      <c r="E35" s="632"/>
      <c r="F35" s="235"/>
      <c r="G35" s="629"/>
      <c r="H35" s="629"/>
      <c r="I35" s="240"/>
    </row>
    <row r="36" spans="1:9" ht="15.75" x14ac:dyDescent="0.25">
      <c r="A36" s="231"/>
      <c r="B36" s="640"/>
      <c r="C36" s="631"/>
      <c r="D36" s="631"/>
      <c r="E36" s="632"/>
      <c r="F36" s="235"/>
      <c r="G36" s="629"/>
      <c r="H36" s="633"/>
      <c r="I36" s="240"/>
    </row>
    <row r="37" spans="1:9" ht="13.5" thickBot="1" x14ac:dyDescent="0.25">
      <c r="A37" s="242"/>
      <c r="B37" s="641"/>
      <c r="C37" s="641"/>
      <c r="D37" s="641"/>
      <c r="E37" s="642"/>
      <c r="F37" s="243"/>
      <c r="G37" s="244"/>
      <c r="H37" s="245"/>
      <c r="I37" s="246"/>
    </row>
    <row r="39" spans="1:9" x14ac:dyDescent="0.2">
      <c r="B39" s="247" t="s">
        <v>397</v>
      </c>
    </row>
    <row r="43" spans="1:9" x14ac:dyDescent="0.2">
      <c r="B43" s="248"/>
    </row>
    <row r="44" spans="1:9" x14ac:dyDescent="0.2">
      <c r="B44" s="249"/>
    </row>
    <row r="45" spans="1:9" x14ac:dyDescent="0.2">
      <c r="B45" s="249"/>
    </row>
    <row r="46" spans="1:9" x14ac:dyDescent="0.2">
      <c r="B46" s="249"/>
    </row>
  </sheetData>
  <mergeCells count="36">
    <mergeCell ref="B4:C4"/>
    <mergeCell ref="A5:C5"/>
    <mergeCell ref="D5:F5"/>
    <mergeCell ref="G5:I5"/>
    <mergeCell ref="A6:C6"/>
    <mergeCell ref="D6:F6"/>
    <mergeCell ref="G6:I6"/>
    <mergeCell ref="B20:D20"/>
    <mergeCell ref="A7:E8"/>
    <mergeCell ref="A9:A10"/>
    <mergeCell ref="B9:D10"/>
    <mergeCell ref="B11:D11"/>
    <mergeCell ref="B12:D12"/>
    <mergeCell ref="B14:D14"/>
    <mergeCell ref="B15:D15"/>
    <mergeCell ref="B16:D16"/>
    <mergeCell ref="B17:D17"/>
    <mergeCell ref="B18:D18"/>
    <mergeCell ref="B19:D19"/>
    <mergeCell ref="B21:D21"/>
    <mergeCell ref="B22:D22"/>
    <mergeCell ref="B23:D23"/>
    <mergeCell ref="B24:D24"/>
    <mergeCell ref="B25:D25"/>
    <mergeCell ref="I26:I27"/>
    <mergeCell ref="G33:G34"/>
    <mergeCell ref="H33:H34"/>
    <mergeCell ref="B34:E35"/>
    <mergeCell ref="G35:G36"/>
    <mergeCell ref="H35:H36"/>
    <mergeCell ref="A26:D27"/>
    <mergeCell ref="B36:E37"/>
    <mergeCell ref="E26:E27"/>
    <mergeCell ref="F26:F27"/>
    <mergeCell ref="G26:G27"/>
    <mergeCell ref="H26:H27"/>
  </mergeCells>
  <printOptions horizontalCentered="1"/>
  <pageMargins left="0.78740157480314965" right="0.78740157480314965" top="2.1653543307086616" bottom="0.78740157480314965"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BBEA2-3707-475A-8629-A9116682D1FD}">
  <dimension ref="A1:L46"/>
  <sheetViews>
    <sheetView view="pageBreakPreview" topLeftCell="A8" zoomScaleNormal="100" zoomScaleSheetLayoutView="100" workbookViewId="0">
      <selection activeCell="N27" sqref="N27"/>
    </sheetView>
  </sheetViews>
  <sheetFormatPr defaultRowHeight="12.75" x14ac:dyDescent="0.2"/>
  <cols>
    <col min="1" max="1" width="10.140625" style="173" customWidth="1"/>
    <col min="2" max="2" width="37.42578125" style="173" customWidth="1"/>
    <col min="3" max="4" width="8" style="173" customWidth="1"/>
    <col min="5" max="5" width="15.7109375" style="173" customWidth="1"/>
    <col min="6" max="6" width="8" style="173" hidden="1" customWidth="1"/>
    <col min="7" max="8" width="15.5703125" style="173" hidden="1" customWidth="1"/>
    <col min="9" max="9" width="19.85546875" style="173" hidden="1" customWidth="1"/>
    <col min="10" max="256" width="9.140625" style="173"/>
    <col min="257" max="257" width="10.140625" style="173" customWidth="1"/>
    <col min="258" max="258" width="37.42578125" style="173" customWidth="1"/>
    <col min="259" max="260" width="8" style="173" customWidth="1"/>
    <col min="261" max="261" width="15.7109375" style="173" customWidth="1"/>
    <col min="262" max="265" width="0" style="173" hidden="1" customWidth="1"/>
    <col min="266" max="512" width="9.140625" style="173"/>
    <col min="513" max="513" width="10.140625" style="173" customWidth="1"/>
    <col min="514" max="514" width="37.42578125" style="173" customWidth="1"/>
    <col min="515" max="516" width="8" style="173" customWidth="1"/>
    <col min="517" max="517" width="15.7109375" style="173" customWidth="1"/>
    <col min="518" max="521" width="0" style="173" hidden="1" customWidth="1"/>
    <col min="522" max="768" width="9.140625" style="173"/>
    <col min="769" max="769" width="10.140625" style="173" customWidth="1"/>
    <col min="770" max="770" width="37.42578125" style="173" customWidth="1"/>
    <col min="771" max="772" width="8" style="173" customWidth="1"/>
    <col min="773" max="773" width="15.7109375" style="173" customWidth="1"/>
    <col min="774" max="777" width="0" style="173" hidden="1" customWidth="1"/>
    <col min="778" max="1024" width="9.140625" style="173"/>
    <col min="1025" max="1025" width="10.140625" style="173" customWidth="1"/>
    <col min="1026" max="1026" width="37.42578125" style="173" customWidth="1"/>
    <col min="1027" max="1028" width="8" style="173" customWidth="1"/>
    <col min="1029" max="1029" width="15.7109375" style="173" customWidth="1"/>
    <col min="1030" max="1033" width="0" style="173" hidden="1" customWidth="1"/>
    <col min="1034" max="1280" width="9.140625" style="173"/>
    <col min="1281" max="1281" width="10.140625" style="173" customWidth="1"/>
    <col min="1282" max="1282" width="37.42578125" style="173" customWidth="1"/>
    <col min="1283" max="1284" width="8" style="173" customWidth="1"/>
    <col min="1285" max="1285" width="15.7109375" style="173" customWidth="1"/>
    <col min="1286" max="1289" width="0" style="173" hidden="1" customWidth="1"/>
    <col min="1290" max="1536" width="9.140625" style="173"/>
    <col min="1537" max="1537" width="10.140625" style="173" customWidth="1"/>
    <col min="1538" max="1538" width="37.42578125" style="173" customWidth="1"/>
    <col min="1539" max="1540" width="8" style="173" customWidth="1"/>
    <col min="1541" max="1541" width="15.7109375" style="173" customWidth="1"/>
    <col min="1542" max="1545" width="0" style="173" hidden="1" customWidth="1"/>
    <col min="1546" max="1792" width="9.140625" style="173"/>
    <col min="1793" max="1793" width="10.140625" style="173" customWidth="1"/>
    <col min="1794" max="1794" width="37.42578125" style="173" customWidth="1"/>
    <col min="1795" max="1796" width="8" style="173" customWidth="1"/>
    <col min="1797" max="1797" width="15.7109375" style="173" customWidth="1"/>
    <col min="1798" max="1801" width="0" style="173" hidden="1" customWidth="1"/>
    <col min="1802" max="2048" width="9.140625" style="173"/>
    <col min="2049" max="2049" width="10.140625" style="173" customWidth="1"/>
    <col min="2050" max="2050" width="37.42578125" style="173" customWidth="1"/>
    <col min="2051" max="2052" width="8" style="173" customWidth="1"/>
    <col min="2053" max="2053" width="15.7109375" style="173" customWidth="1"/>
    <col min="2054" max="2057" width="0" style="173" hidden="1" customWidth="1"/>
    <col min="2058" max="2304" width="9.140625" style="173"/>
    <col min="2305" max="2305" width="10.140625" style="173" customWidth="1"/>
    <col min="2306" max="2306" width="37.42578125" style="173" customWidth="1"/>
    <col min="2307" max="2308" width="8" style="173" customWidth="1"/>
    <col min="2309" max="2309" width="15.7109375" style="173" customWidth="1"/>
    <col min="2310" max="2313" width="0" style="173" hidden="1" customWidth="1"/>
    <col min="2314" max="2560" width="9.140625" style="173"/>
    <col min="2561" max="2561" width="10.140625" style="173" customWidth="1"/>
    <col min="2562" max="2562" width="37.42578125" style="173" customWidth="1"/>
    <col min="2563" max="2564" width="8" style="173" customWidth="1"/>
    <col min="2565" max="2565" width="15.7109375" style="173" customWidth="1"/>
    <col min="2566" max="2569" width="0" style="173" hidden="1" customWidth="1"/>
    <col min="2570" max="2816" width="9.140625" style="173"/>
    <col min="2817" max="2817" width="10.140625" style="173" customWidth="1"/>
    <col min="2818" max="2818" width="37.42578125" style="173" customWidth="1"/>
    <col min="2819" max="2820" width="8" style="173" customWidth="1"/>
    <col min="2821" max="2821" width="15.7109375" style="173" customWidth="1"/>
    <col min="2822" max="2825" width="0" style="173" hidden="1" customWidth="1"/>
    <col min="2826" max="3072" width="9.140625" style="173"/>
    <col min="3073" max="3073" width="10.140625" style="173" customWidth="1"/>
    <col min="3074" max="3074" width="37.42578125" style="173" customWidth="1"/>
    <col min="3075" max="3076" width="8" style="173" customWidth="1"/>
    <col min="3077" max="3077" width="15.7109375" style="173" customWidth="1"/>
    <col min="3078" max="3081" width="0" style="173" hidden="1" customWidth="1"/>
    <col min="3082" max="3328" width="9.140625" style="173"/>
    <col min="3329" max="3329" width="10.140625" style="173" customWidth="1"/>
    <col min="3330" max="3330" width="37.42578125" style="173" customWidth="1"/>
    <col min="3331" max="3332" width="8" style="173" customWidth="1"/>
    <col min="3333" max="3333" width="15.7109375" style="173" customWidth="1"/>
    <col min="3334" max="3337" width="0" style="173" hidden="1" customWidth="1"/>
    <col min="3338" max="3584" width="9.140625" style="173"/>
    <col min="3585" max="3585" width="10.140625" style="173" customWidth="1"/>
    <col min="3586" max="3586" width="37.42578125" style="173" customWidth="1"/>
    <col min="3587" max="3588" width="8" style="173" customWidth="1"/>
    <col min="3589" max="3589" width="15.7109375" style="173" customWidth="1"/>
    <col min="3590" max="3593" width="0" style="173" hidden="1" customWidth="1"/>
    <col min="3594" max="3840" width="9.140625" style="173"/>
    <col min="3841" max="3841" width="10.140625" style="173" customWidth="1"/>
    <col min="3842" max="3842" width="37.42578125" style="173" customWidth="1"/>
    <col min="3843" max="3844" width="8" style="173" customWidth="1"/>
    <col min="3845" max="3845" width="15.7109375" style="173" customWidth="1"/>
    <col min="3846" max="3849" width="0" style="173" hidden="1" customWidth="1"/>
    <col min="3850" max="4096" width="9.140625" style="173"/>
    <col min="4097" max="4097" width="10.140625" style="173" customWidth="1"/>
    <col min="4098" max="4098" width="37.42578125" style="173" customWidth="1"/>
    <col min="4099" max="4100" width="8" style="173" customWidth="1"/>
    <col min="4101" max="4101" width="15.7109375" style="173" customWidth="1"/>
    <col min="4102" max="4105" width="0" style="173" hidden="1" customWidth="1"/>
    <col min="4106" max="4352" width="9.140625" style="173"/>
    <col min="4353" max="4353" width="10.140625" style="173" customWidth="1"/>
    <col min="4354" max="4354" width="37.42578125" style="173" customWidth="1"/>
    <col min="4355" max="4356" width="8" style="173" customWidth="1"/>
    <col min="4357" max="4357" width="15.7109375" style="173" customWidth="1"/>
    <col min="4358" max="4361" width="0" style="173" hidden="1" customWidth="1"/>
    <col min="4362" max="4608" width="9.140625" style="173"/>
    <col min="4609" max="4609" width="10.140625" style="173" customWidth="1"/>
    <col min="4610" max="4610" width="37.42578125" style="173" customWidth="1"/>
    <col min="4611" max="4612" width="8" style="173" customWidth="1"/>
    <col min="4613" max="4613" width="15.7109375" style="173" customWidth="1"/>
    <col min="4614" max="4617" width="0" style="173" hidden="1" customWidth="1"/>
    <col min="4618" max="4864" width="9.140625" style="173"/>
    <col min="4865" max="4865" width="10.140625" style="173" customWidth="1"/>
    <col min="4866" max="4866" width="37.42578125" style="173" customWidth="1"/>
    <col min="4867" max="4868" width="8" style="173" customWidth="1"/>
    <col min="4869" max="4869" width="15.7109375" style="173" customWidth="1"/>
    <col min="4870" max="4873" width="0" style="173" hidden="1" customWidth="1"/>
    <col min="4874" max="5120" width="9.140625" style="173"/>
    <col min="5121" max="5121" width="10.140625" style="173" customWidth="1"/>
    <col min="5122" max="5122" width="37.42578125" style="173" customWidth="1"/>
    <col min="5123" max="5124" width="8" style="173" customWidth="1"/>
    <col min="5125" max="5125" width="15.7109375" style="173" customWidth="1"/>
    <col min="5126" max="5129" width="0" style="173" hidden="1" customWidth="1"/>
    <col min="5130" max="5376" width="9.140625" style="173"/>
    <col min="5377" max="5377" width="10.140625" style="173" customWidth="1"/>
    <col min="5378" max="5378" width="37.42578125" style="173" customWidth="1"/>
    <col min="5379" max="5380" width="8" style="173" customWidth="1"/>
    <col min="5381" max="5381" width="15.7109375" style="173" customWidth="1"/>
    <col min="5382" max="5385" width="0" style="173" hidden="1" customWidth="1"/>
    <col min="5386" max="5632" width="9.140625" style="173"/>
    <col min="5633" max="5633" width="10.140625" style="173" customWidth="1"/>
    <col min="5634" max="5634" width="37.42578125" style="173" customWidth="1"/>
    <col min="5635" max="5636" width="8" style="173" customWidth="1"/>
    <col min="5637" max="5637" width="15.7109375" style="173" customWidth="1"/>
    <col min="5638" max="5641" width="0" style="173" hidden="1" customWidth="1"/>
    <col min="5642" max="5888" width="9.140625" style="173"/>
    <col min="5889" max="5889" width="10.140625" style="173" customWidth="1"/>
    <col min="5890" max="5890" width="37.42578125" style="173" customWidth="1"/>
    <col min="5891" max="5892" width="8" style="173" customWidth="1"/>
    <col min="5893" max="5893" width="15.7109375" style="173" customWidth="1"/>
    <col min="5894" max="5897" width="0" style="173" hidden="1" customWidth="1"/>
    <col min="5898" max="6144" width="9.140625" style="173"/>
    <col min="6145" max="6145" width="10.140625" style="173" customWidth="1"/>
    <col min="6146" max="6146" width="37.42578125" style="173" customWidth="1"/>
    <col min="6147" max="6148" width="8" style="173" customWidth="1"/>
    <col min="6149" max="6149" width="15.7109375" style="173" customWidth="1"/>
    <col min="6150" max="6153" width="0" style="173" hidden="1" customWidth="1"/>
    <col min="6154" max="6400" width="9.140625" style="173"/>
    <col min="6401" max="6401" width="10.140625" style="173" customWidth="1"/>
    <col min="6402" max="6402" width="37.42578125" style="173" customWidth="1"/>
    <col min="6403" max="6404" width="8" style="173" customWidth="1"/>
    <col min="6405" max="6405" width="15.7109375" style="173" customWidth="1"/>
    <col min="6406" max="6409" width="0" style="173" hidden="1" customWidth="1"/>
    <col min="6410" max="6656" width="9.140625" style="173"/>
    <col min="6657" max="6657" width="10.140625" style="173" customWidth="1"/>
    <col min="6658" max="6658" width="37.42578125" style="173" customWidth="1"/>
    <col min="6659" max="6660" width="8" style="173" customWidth="1"/>
    <col min="6661" max="6661" width="15.7109375" style="173" customWidth="1"/>
    <col min="6662" max="6665" width="0" style="173" hidden="1" customWidth="1"/>
    <col min="6666" max="6912" width="9.140625" style="173"/>
    <col min="6913" max="6913" width="10.140625" style="173" customWidth="1"/>
    <col min="6914" max="6914" width="37.42578125" style="173" customWidth="1"/>
    <col min="6915" max="6916" width="8" style="173" customWidth="1"/>
    <col min="6917" max="6917" width="15.7109375" style="173" customWidth="1"/>
    <col min="6918" max="6921" width="0" style="173" hidden="1" customWidth="1"/>
    <col min="6922" max="7168" width="9.140625" style="173"/>
    <col min="7169" max="7169" width="10.140625" style="173" customWidth="1"/>
    <col min="7170" max="7170" width="37.42578125" style="173" customWidth="1"/>
    <col min="7171" max="7172" width="8" style="173" customWidth="1"/>
    <col min="7173" max="7173" width="15.7109375" style="173" customWidth="1"/>
    <col min="7174" max="7177" width="0" style="173" hidden="1" customWidth="1"/>
    <col min="7178" max="7424" width="9.140625" style="173"/>
    <col min="7425" max="7425" width="10.140625" style="173" customWidth="1"/>
    <col min="7426" max="7426" width="37.42578125" style="173" customWidth="1"/>
    <col min="7427" max="7428" width="8" style="173" customWidth="1"/>
    <col min="7429" max="7429" width="15.7109375" style="173" customWidth="1"/>
    <col min="7430" max="7433" width="0" style="173" hidden="1" customWidth="1"/>
    <col min="7434" max="7680" width="9.140625" style="173"/>
    <col min="7681" max="7681" width="10.140625" style="173" customWidth="1"/>
    <col min="7682" max="7682" width="37.42578125" style="173" customWidth="1"/>
    <col min="7683" max="7684" width="8" style="173" customWidth="1"/>
    <col min="7685" max="7685" width="15.7109375" style="173" customWidth="1"/>
    <col min="7686" max="7689" width="0" style="173" hidden="1" customWidth="1"/>
    <col min="7690" max="7936" width="9.140625" style="173"/>
    <col min="7937" max="7937" width="10.140625" style="173" customWidth="1"/>
    <col min="7938" max="7938" width="37.42578125" style="173" customWidth="1"/>
    <col min="7939" max="7940" width="8" style="173" customWidth="1"/>
    <col min="7941" max="7941" width="15.7109375" style="173" customWidth="1"/>
    <col min="7942" max="7945" width="0" style="173" hidden="1" customWidth="1"/>
    <col min="7946" max="8192" width="9.140625" style="173"/>
    <col min="8193" max="8193" width="10.140625" style="173" customWidth="1"/>
    <col min="8194" max="8194" width="37.42578125" style="173" customWidth="1"/>
    <col min="8195" max="8196" width="8" style="173" customWidth="1"/>
    <col min="8197" max="8197" width="15.7109375" style="173" customWidth="1"/>
    <col min="8198" max="8201" width="0" style="173" hidden="1" customWidth="1"/>
    <col min="8202" max="8448" width="9.140625" style="173"/>
    <col min="8449" max="8449" width="10.140625" style="173" customWidth="1"/>
    <col min="8450" max="8450" width="37.42578125" style="173" customWidth="1"/>
    <col min="8451" max="8452" width="8" style="173" customWidth="1"/>
    <col min="8453" max="8453" width="15.7109375" style="173" customWidth="1"/>
    <col min="8454" max="8457" width="0" style="173" hidden="1" customWidth="1"/>
    <col min="8458" max="8704" width="9.140625" style="173"/>
    <col min="8705" max="8705" width="10.140625" style="173" customWidth="1"/>
    <col min="8706" max="8706" width="37.42578125" style="173" customWidth="1"/>
    <col min="8707" max="8708" width="8" style="173" customWidth="1"/>
    <col min="8709" max="8709" width="15.7109375" style="173" customWidth="1"/>
    <col min="8710" max="8713" width="0" style="173" hidden="1" customWidth="1"/>
    <col min="8714" max="8960" width="9.140625" style="173"/>
    <col min="8961" max="8961" width="10.140625" style="173" customWidth="1"/>
    <col min="8962" max="8962" width="37.42578125" style="173" customWidth="1"/>
    <col min="8963" max="8964" width="8" style="173" customWidth="1"/>
    <col min="8965" max="8965" width="15.7109375" style="173" customWidth="1"/>
    <col min="8966" max="8969" width="0" style="173" hidden="1" customWidth="1"/>
    <col min="8970" max="9216" width="9.140625" style="173"/>
    <col min="9217" max="9217" width="10.140625" style="173" customWidth="1"/>
    <col min="9218" max="9218" width="37.42578125" style="173" customWidth="1"/>
    <col min="9219" max="9220" width="8" style="173" customWidth="1"/>
    <col min="9221" max="9221" width="15.7109375" style="173" customWidth="1"/>
    <col min="9222" max="9225" width="0" style="173" hidden="1" customWidth="1"/>
    <col min="9226" max="9472" width="9.140625" style="173"/>
    <col min="9473" max="9473" width="10.140625" style="173" customWidth="1"/>
    <col min="9474" max="9474" width="37.42578125" style="173" customWidth="1"/>
    <col min="9475" max="9476" width="8" style="173" customWidth="1"/>
    <col min="9477" max="9477" width="15.7109375" style="173" customWidth="1"/>
    <col min="9478" max="9481" width="0" style="173" hidden="1" customWidth="1"/>
    <col min="9482" max="9728" width="9.140625" style="173"/>
    <col min="9729" max="9729" width="10.140625" style="173" customWidth="1"/>
    <col min="9730" max="9730" width="37.42578125" style="173" customWidth="1"/>
    <col min="9731" max="9732" width="8" style="173" customWidth="1"/>
    <col min="9733" max="9733" width="15.7109375" style="173" customWidth="1"/>
    <col min="9734" max="9737" width="0" style="173" hidden="1" customWidth="1"/>
    <col min="9738" max="9984" width="9.140625" style="173"/>
    <col min="9985" max="9985" width="10.140625" style="173" customWidth="1"/>
    <col min="9986" max="9986" width="37.42578125" style="173" customWidth="1"/>
    <col min="9987" max="9988" width="8" style="173" customWidth="1"/>
    <col min="9989" max="9989" width="15.7109375" style="173" customWidth="1"/>
    <col min="9990" max="9993" width="0" style="173" hidden="1" customWidth="1"/>
    <col min="9994" max="10240" width="9.140625" style="173"/>
    <col min="10241" max="10241" width="10.140625" style="173" customWidth="1"/>
    <col min="10242" max="10242" width="37.42578125" style="173" customWidth="1"/>
    <col min="10243" max="10244" width="8" style="173" customWidth="1"/>
    <col min="10245" max="10245" width="15.7109375" style="173" customWidth="1"/>
    <col min="10246" max="10249" width="0" style="173" hidden="1" customWidth="1"/>
    <col min="10250" max="10496" width="9.140625" style="173"/>
    <col min="10497" max="10497" width="10.140625" style="173" customWidth="1"/>
    <col min="10498" max="10498" width="37.42578125" style="173" customWidth="1"/>
    <col min="10499" max="10500" width="8" style="173" customWidth="1"/>
    <col min="10501" max="10501" width="15.7109375" style="173" customWidth="1"/>
    <col min="10502" max="10505" width="0" style="173" hidden="1" customWidth="1"/>
    <col min="10506" max="10752" width="9.140625" style="173"/>
    <col min="10753" max="10753" width="10.140625" style="173" customWidth="1"/>
    <col min="10754" max="10754" width="37.42578125" style="173" customWidth="1"/>
    <col min="10755" max="10756" width="8" style="173" customWidth="1"/>
    <col min="10757" max="10757" width="15.7109375" style="173" customWidth="1"/>
    <col min="10758" max="10761" width="0" style="173" hidden="1" customWidth="1"/>
    <col min="10762" max="11008" width="9.140625" style="173"/>
    <col min="11009" max="11009" width="10.140625" style="173" customWidth="1"/>
    <col min="11010" max="11010" width="37.42578125" style="173" customWidth="1"/>
    <col min="11011" max="11012" width="8" style="173" customWidth="1"/>
    <col min="11013" max="11013" width="15.7109375" style="173" customWidth="1"/>
    <col min="11014" max="11017" width="0" style="173" hidden="1" customWidth="1"/>
    <col min="11018" max="11264" width="9.140625" style="173"/>
    <col min="11265" max="11265" width="10.140625" style="173" customWidth="1"/>
    <col min="11266" max="11266" width="37.42578125" style="173" customWidth="1"/>
    <col min="11267" max="11268" width="8" style="173" customWidth="1"/>
    <col min="11269" max="11269" width="15.7109375" style="173" customWidth="1"/>
    <col min="11270" max="11273" width="0" style="173" hidden="1" customWidth="1"/>
    <col min="11274" max="11520" width="9.140625" style="173"/>
    <col min="11521" max="11521" width="10.140625" style="173" customWidth="1"/>
    <col min="11522" max="11522" width="37.42578125" style="173" customWidth="1"/>
    <col min="11523" max="11524" width="8" style="173" customWidth="1"/>
    <col min="11525" max="11525" width="15.7109375" style="173" customWidth="1"/>
    <col min="11526" max="11529" width="0" style="173" hidden="1" customWidth="1"/>
    <col min="11530" max="11776" width="9.140625" style="173"/>
    <col min="11777" max="11777" width="10.140625" style="173" customWidth="1"/>
    <col min="11778" max="11778" width="37.42578125" style="173" customWidth="1"/>
    <col min="11779" max="11780" width="8" style="173" customWidth="1"/>
    <col min="11781" max="11781" width="15.7109375" style="173" customWidth="1"/>
    <col min="11782" max="11785" width="0" style="173" hidden="1" customWidth="1"/>
    <col min="11786" max="12032" width="9.140625" style="173"/>
    <col min="12033" max="12033" width="10.140625" style="173" customWidth="1"/>
    <col min="12034" max="12034" width="37.42578125" style="173" customWidth="1"/>
    <col min="12035" max="12036" width="8" style="173" customWidth="1"/>
    <col min="12037" max="12037" width="15.7109375" style="173" customWidth="1"/>
    <col min="12038" max="12041" width="0" style="173" hidden="1" customWidth="1"/>
    <col min="12042" max="12288" width="9.140625" style="173"/>
    <col min="12289" max="12289" width="10.140625" style="173" customWidth="1"/>
    <col min="12290" max="12290" width="37.42578125" style="173" customWidth="1"/>
    <col min="12291" max="12292" width="8" style="173" customWidth="1"/>
    <col min="12293" max="12293" width="15.7109375" style="173" customWidth="1"/>
    <col min="12294" max="12297" width="0" style="173" hidden="1" customWidth="1"/>
    <col min="12298" max="12544" width="9.140625" style="173"/>
    <col min="12545" max="12545" width="10.140625" style="173" customWidth="1"/>
    <col min="12546" max="12546" width="37.42578125" style="173" customWidth="1"/>
    <col min="12547" max="12548" width="8" style="173" customWidth="1"/>
    <col min="12549" max="12549" width="15.7109375" style="173" customWidth="1"/>
    <col min="12550" max="12553" width="0" style="173" hidden="1" customWidth="1"/>
    <col min="12554" max="12800" width="9.140625" style="173"/>
    <col min="12801" max="12801" width="10.140625" style="173" customWidth="1"/>
    <col min="12802" max="12802" width="37.42578125" style="173" customWidth="1"/>
    <col min="12803" max="12804" width="8" style="173" customWidth="1"/>
    <col min="12805" max="12805" width="15.7109375" style="173" customWidth="1"/>
    <col min="12806" max="12809" width="0" style="173" hidden="1" customWidth="1"/>
    <col min="12810" max="13056" width="9.140625" style="173"/>
    <col min="13057" max="13057" width="10.140625" style="173" customWidth="1"/>
    <col min="13058" max="13058" width="37.42578125" style="173" customWidth="1"/>
    <col min="13059" max="13060" width="8" style="173" customWidth="1"/>
    <col min="13061" max="13061" width="15.7109375" style="173" customWidth="1"/>
    <col min="13062" max="13065" width="0" style="173" hidden="1" customWidth="1"/>
    <col min="13066" max="13312" width="9.140625" style="173"/>
    <col min="13313" max="13313" width="10.140625" style="173" customWidth="1"/>
    <col min="13314" max="13314" width="37.42578125" style="173" customWidth="1"/>
    <col min="13315" max="13316" width="8" style="173" customWidth="1"/>
    <col min="13317" max="13317" width="15.7109375" style="173" customWidth="1"/>
    <col min="13318" max="13321" width="0" style="173" hidden="1" customWidth="1"/>
    <col min="13322" max="13568" width="9.140625" style="173"/>
    <col min="13569" max="13569" width="10.140625" style="173" customWidth="1"/>
    <col min="13570" max="13570" width="37.42578125" style="173" customWidth="1"/>
    <col min="13571" max="13572" width="8" style="173" customWidth="1"/>
    <col min="13573" max="13573" width="15.7109375" style="173" customWidth="1"/>
    <col min="13574" max="13577" width="0" style="173" hidden="1" customWidth="1"/>
    <col min="13578" max="13824" width="9.140625" style="173"/>
    <col min="13825" max="13825" width="10.140625" style="173" customWidth="1"/>
    <col min="13826" max="13826" width="37.42578125" style="173" customWidth="1"/>
    <col min="13827" max="13828" width="8" style="173" customWidth="1"/>
    <col min="13829" max="13829" width="15.7109375" style="173" customWidth="1"/>
    <col min="13830" max="13833" width="0" style="173" hidden="1" customWidth="1"/>
    <col min="13834" max="14080" width="9.140625" style="173"/>
    <col min="14081" max="14081" width="10.140625" style="173" customWidth="1"/>
    <col min="14082" max="14082" width="37.42578125" style="173" customWidth="1"/>
    <col min="14083" max="14084" width="8" style="173" customWidth="1"/>
    <col min="14085" max="14085" width="15.7109375" style="173" customWidth="1"/>
    <col min="14086" max="14089" width="0" style="173" hidden="1" customWidth="1"/>
    <col min="14090" max="14336" width="9.140625" style="173"/>
    <col min="14337" max="14337" width="10.140625" style="173" customWidth="1"/>
    <col min="14338" max="14338" width="37.42578125" style="173" customWidth="1"/>
    <col min="14339" max="14340" width="8" style="173" customWidth="1"/>
    <col min="14341" max="14341" width="15.7109375" style="173" customWidth="1"/>
    <col min="14342" max="14345" width="0" style="173" hidden="1" customWidth="1"/>
    <col min="14346" max="14592" width="9.140625" style="173"/>
    <col min="14593" max="14593" width="10.140625" style="173" customWidth="1"/>
    <col min="14594" max="14594" width="37.42578125" style="173" customWidth="1"/>
    <col min="14595" max="14596" width="8" style="173" customWidth="1"/>
    <col min="14597" max="14597" width="15.7109375" style="173" customWidth="1"/>
    <col min="14598" max="14601" width="0" style="173" hidden="1" customWidth="1"/>
    <col min="14602" max="14848" width="9.140625" style="173"/>
    <col min="14849" max="14849" width="10.140625" style="173" customWidth="1"/>
    <col min="14850" max="14850" width="37.42578125" style="173" customWidth="1"/>
    <col min="14851" max="14852" width="8" style="173" customWidth="1"/>
    <col min="14853" max="14853" width="15.7109375" style="173" customWidth="1"/>
    <col min="14854" max="14857" width="0" style="173" hidden="1" customWidth="1"/>
    <col min="14858" max="15104" width="9.140625" style="173"/>
    <col min="15105" max="15105" width="10.140625" style="173" customWidth="1"/>
    <col min="15106" max="15106" width="37.42578125" style="173" customWidth="1"/>
    <col min="15107" max="15108" width="8" style="173" customWidth="1"/>
    <col min="15109" max="15109" width="15.7109375" style="173" customWidth="1"/>
    <col min="15110" max="15113" width="0" style="173" hidden="1" customWidth="1"/>
    <col min="15114" max="15360" width="9.140625" style="173"/>
    <col min="15361" max="15361" width="10.140625" style="173" customWidth="1"/>
    <col min="15362" max="15362" width="37.42578125" style="173" customWidth="1"/>
    <col min="15363" max="15364" width="8" style="173" customWidth="1"/>
    <col min="15365" max="15365" width="15.7109375" style="173" customWidth="1"/>
    <col min="15366" max="15369" width="0" style="173" hidden="1" customWidth="1"/>
    <col min="15370" max="15616" width="9.140625" style="173"/>
    <col min="15617" max="15617" width="10.140625" style="173" customWidth="1"/>
    <col min="15618" max="15618" width="37.42578125" style="173" customWidth="1"/>
    <col min="15619" max="15620" width="8" style="173" customWidth="1"/>
    <col min="15621" max="15621" width="15.7109375" style="173" customWidth="1"/>
    <col min="15622" max="15625" width="0" style="173" hidden="1" customWidth="1"/>
    <col min="15626" max="15872" width="9.140625" style="173"/>
    <col min="15873" max="15873" width="10.140625" style="173" customWidth="1"/>
    <col min="15874" max="15874" width="37.42578125" style="173" customWidth="1"/>
    <col min="15875" max="15876" width="8" style="173" customWidth="1"/>
    <col min="15877" max="15877" width="15.7109375" style="173" customWidth="1"/>
    <col min="15878" max="15881" width="0" style="173" hidden="1" customWidth="1"/>
    <col min="15882" max="16128" width="9.140625" style="173"/>
    <col min="16129" max="16129" width="10.140625" style="173" customWidth="1"/>
    <col min="16130" max="16130" width="37.42578125" style="173" customWidth="1"/>
    <col min="16131" max="16132" width="8" style="173" customWidth="1"/>
    <col min="16133" max="16133" width="15.7109375" style="173" customWidth="1"/>
    <col min="16134" max="16137" width="0" style="173" hidden="1" customWidth="1"/>
    <col min="16138" max="16384" width="9.140625" style="173"/>
  </cols>
  <sheetData>
    <row r="1" spans="1:9" ht="15" x14ac:dyDescent="0.2">
      <c r="A1" s="171"/>
      <c r="B1" s="172"/>
      <c r="C1" s="172"/>
    </row>
    <row r="2" spans="1:9" ht="15" x14ac:dyDescent="0.2">
      <c r="A2" s="171"/>
      <c r="B2" s="172"/>
      <c r="C2" s="172"/>
    </row>
    <row r="3" spans="1:9" ht="15" x14ac:dyDescent="0.2">
      <c r="A3" s="171"/>
      <c r="B3" s="174"/>
      <c r="C3" s="175"/>
    </row>
    <row r="4" spans="1:9" ht="15" x14ac:dyDescent="0.2">
      <c r="A4" s="171"/>
      <c r="B4" s="675"/>
      <c r="C4" s="675"/>
    </row>
    <row r="5" spans="1:9" x14ac:dyDescent="0.2">
      <c r="A5" s="683"/>
      <c r="B5" s="631"/>
      <c r="C5" s="631"/>
      <c r="D5" s="676"/>
      <c r="E5" s="631"/>
      <c r="F5" s="631"/>
      <c r="G5" s="676"/>
      <c r="H5" s="631"/>
      <c r="I5" s="632"/>
    </row>
    <row r="6" spans="1:9" ht="13.5" thickBot="1" x14ac:dyDescent="0.25">
      <c r="A6" s="684" t="s">
        <v>317</v>
      </c>
      <c r="B6" s="641"/>
      <c r="C6" s="641"/>
      <c r="D6" s="677"/>
      <c r="E6" s="641"/>
      <c r="F6" s="641"/>
      <c r="G6" s="677"/>
      <c r="H6" s="641"/>
      <c r="I6" s="642"/>
    </row>
    <row r="7" spans="1:9" ht="16.5" customHeight="1" x14ac:dyDescent="0.2">
      <c r="A7" s="654" t="s">
        <v>318</v>
      </c>
      <c r="B7" s="655"/>
      <c r="C7" s="655"/>
      <c r="D7" s="655"/>
      <c r="E7" s="656"/>
      <c r="F7" s="250"/>
      <c r="G7" s="250"/>
      <c r="H7" s="250"/>
      <c r="I7" s="251"/>
    </row>
    <row r="8" spans="1:9" ht="16.5" customHeight="1" thickBot="1" x14ac:dyDescent="0.25">
      <c r="A8" s="657"/>
      <c r="B8" s="658"/>
      <c r="C8" s="658"/>
      <c r="D8" s="658"/>
      <c r="E8" s="659"/>
      <c r="F8" s="252"/>
      <c r="G8" s="252"/>
      <c r="H8" s="252"/>
      <c r="I8" s="253"/>
    </row>
    <row r="9" spans="1:9" ht="15" x14ac:dyDescent="0.25">
      <c r="A9" s="660" t="s">
        <v>319</v>
      </c>
      <c r="B9" s="662" t="s">
        <v>320</v>
      </c>
      <c r="C9" s="663"/>
      <c r="D9" s="664"/>
      <c r="E9" s="180" t="s">
        <v>321</v>
      </c>
      <c r="F9" s="181" t="s">
        <v>322</v>
      </c>
      <c r="G9" s="182" t="s">
        <v>323</v>
      </c>
      <c r="H9" s="182" t="s">
        <v>324</v>
      </c>
      <c r="I9" s="183" t="s">
        <v>325</v>
      </c>
    </row>
    <row r="10" spans="1:9" ht="15.75" thickBot="1" x14ac:dyDescent="0.3">
      <c r="A10" s="661"/>
      <c r="B10" s="665"/>
      <c r="C10" s="638"/>
      <c r="D10" s="639"/>
      <c r="E10" s="184" t="s">
        <v>326</v>
      </c>
      <c r="F10" s="185" t="s">
        <v>327</v>
      </c>
      <c r="G10" s="186" t="s">
        <v>327</v>
      </c>
      <c r="H10" s="186" t="s">
        <v>327</v>
      </c>
      <c r="I10" s="184" t="s">
        <v>327</v>
      </c>
    </row>
    <row r="11" spans="1:9" ht="15" x14ac:dyDescent="0.25">
      <c r="A11" s="187" t="s">
        <v>328</v>
      </c>
      <c r="B11" s="666" t="s">
        <v>329</v>
      </c>
      <c r="C11" s="667"/>
      <c r="D11" s="668"/>
      <c r="E11" s="188">
        <f>SUM(E12:E15)</f>
        <v>5.63</v>
      </c>
      <c r="F11" s="189"/>
      <c r="G11" s="190"/>
      <c r="H11" s="191"/>
      <c r="I11" s="192"/>
    </row>
    <row r="12" spans="1:9" ht="15" x14ac:dyDescent="0.25">
      <c r="A12" s="193" t="s">
        <v>14</v>
      </c>
      <c r="B12" s="648" t="s">
        <v>330</v>
      </c>
      <c r="C12" s="649"/>
      <c r="D12" s="650"/>
      <c r="E12" s="194">
        <v>3.45</v>
      </c>
      <c r="F12" s="195"/>
      <c r="G12" s="196"/>
      <c r="H12" s="197"/>
      <c r="I12" s="198"/>
    </row>
    <row r="13" spans="1:9" ht="15" x14ac:dyDescent="0.25">
      <c r="A13" s="193" t="s">
        <v>331</v>
      </c>
      <c r="B13" s="199" t="s">
        <v>332</v>
      </c>
      <c r="C13" s="200"/>
      <c r="D13" s="201"/>
      <c r="E13" s="194">
        <v>0.48</v>
      </c>
      <c r="F13" s="195"/>
      <c r="G13" s="196"/>
      <c r="H13" s="197"/>
      <c r="I13" s="198"/>
    </row>
    <row r="14" spans="1:9" ht="15" x14ac:dyDescent="0.25">
      <c r="A14" s="193" t="s">
        <v>333</v>
      </c>
      <c r="B14" s="648" t="s">
        <v>334</v>
      </c>
      <c r="C14" s="649"/>
      <c r="D14" s="650"/>
      <c r="E14" s="194">
        <v>0.85</v>
      </c>
      <c r="F14" s="195"/>
      <c r="G14" s="196"/>
      <c r="H14" s="197"/>
      <c r="I14" s="198"/>
    </row>
    <row r="15" spans="1:9" ht="15" x14ac:dyDescent="0.25">
      <c r="A15" s="193" t="s">
        <v>335</v>
      </c>
      <c r="B15" s="648" t="s">
        <v>336</v>
      </c>
      <c r="C15" s="649"/>
      <c r="D15" s="650"/>
      <c r="E15" s="194">
        <v>0.85</v>
      </c>
      <c r="F15" s="195"/>
      <c r="G15" s="196"/>
      <c r="H15" s="197"/>
      <c r="I15" s="198"/>
    </row>
    <row r="16" spans="1:9" ht="15" x14ac:dyDescent="0.25">
      <c r="A16" s="202"/>
      <c r="B16" s="669"/>
      <c r="C16" s="670"/>
      <c r="D16" s="671"/>
      <c r="E16" s="203"/>
      <c r="F16" s="204"/>
      <c r="G16" s="205"/>
      <c r="H16" s="206"/>
      <c r="I16" s="207"/>
    </row>
    <row r="17" spans="1:12" ht="15" x14ac:dyDescent="0.25">
      <c r="A17" s="208" t="s">
        <v>337</v>
      </c>
      <c r="B17" s="653" t="s">
        <v>338</v>
      </c>
      <c r="C17" s="649"/>
      <c r="D17" s="650"/>
      <c r="E17" s="209">
        <f>E18</f>
        <v>5.1100000000000003</v>
      </c>
      <c r="F17" s="210"/>
      <c r="G17" s="196"/>
      <c r="H17" s="197"/>
      <c r="I17" s="198"/>
    </row>
    <row r="18" spans="1:12" ht="15" x14ac:dyDescent="0.25">
      <c r="A18" s="193" t="s">
        <v>339</v>
      </c>
      <c r="B18" s="648" t="s">
        <v>340</v>
      </c>
      <c r="C18" s="649"/>
      <c r="D18" s="650"/>
      <c r="E18" s="194">
        <v>5.1100000000000003</v>
      </c>
      <c r="F18" s="195"/>
      <c r="G18" s="196"/>
      <c r="H18" s="197"/>
      <c r="I18" s="198"/>
    </row>
    <row r="19" spans="1:12" ht="15" x14ac:dyDescent="0.25">
      <c r="A19" s="211"/>
      <c r="B19" s="672"/>
      <c r="C19" s="673"/>
      <c r="D19" s="674"/>
      <c r="E19" s="212"/>
      <c r="F19" s="213"/>
      <c r="G19" s="214"/>
      <c r="H19" s="215"/>
      <c r="I19" s="216"/>
    </row>
    <row r="20" spans="1:12" ht="15" x14ac:dyDescent="0.25">
      <c r="A20" s="208" t="s">
        <v>341</v>
      </c>
      <c r="B20" s="653" t="s">
        <v>342</v>
      </c>
      <c r="C20" s="649"/>
      <c r="D20" s="650"/>
      <c r="E20" s="209">
        <f>E21+E22+E24+E23</f>
        <v>3.65</v>
      </c>
      <c r="F20" s="210"/>
      <c r="G20" s="196"/>
      <c r="H20" s="217"/>
      <c r="I20" s="198"/>
    </row>
    <row r="21" spans="1:12" ht="15" x14ac:dyDescent="0.25">
      <c r="A21" s="193" t="s">
        <v>343</v>
      </c>
      <c r="B21" s="648" t="s">
        <v>344</v>
      </c>
      <c r="C21" s="649"/>
      <c r="D21" s="650"/>
      <c r="E21" s="218">
        <v>0.65</v>
      </c>
      <c r="F21" s="195"/>
      <c r="G21" s="196"/>
      <c r="H21" s="217"/>
      <c r="I21" s="198"/>
    </row>
    <row r="22" spans="1:12" ht="15" x14ac:dyDescent="0.25">
      <c r="A22" s="193" t="s">
        <v>345</v>
      </c>
      <c r="B22" s="648" t="s">
        <v>346</v>
      </c>
      <c r="C22" s="649"/>
      <c r="D22" s="650"/>
      <c r="E22" s="194">
        <v>3</v>
      </c>
      <c r="F22" s="195"/>
      <c r="G22" s="196"/>
      <c r="H22" s="217"/>
      <c r="I22" s="198"/>
    </row>
    <row r="23" spans="1:12" ht="15" x14ac:dyDescent="0.25">
      <c r="A23" s="193" t="s">
        <v>347</v>
      </c>
      <c r="B23" s="648" t="s">
        <v>348</v>
      </c>
      <c r="C23" s="651"/>
      <c r="D23" s="652"/>
      <c r="E23" s="194">
        <v>0</v>
      </c>
      <c r="F23" s="195"/>
      <c r="G23" s="196"/>
      <c r="H23" s="217"/>
      <c r="I23" s="198"/>
    </row>
    <row r="24" spans="1:12" ht="15" x14ac:dyDescent="0.25">
      <c r="A24" s="193" t="s">
        <v>349</v>
      </c>
      <c r="B24" s="648" t="s">
        <v>350</v>
      </c>
      <c r="C24" s="649"/>
      <c r="D24" s="650"/>
      <c r="E24" s="194">
        <v>0</v>
      </c>
      <c r="F24" s="195"/>
      <c r="G24" s="196"/>
      <c r="H24" s="197"/>
      <c r="I24" s="198"/>
    </row>
    <row r="25" spans="1:12" x14ac:dyDescent="0.2">
      <c r="A25" s="193"/>
      <c r="B25" s="653" t="s">
        <v>351</v>
      </c>
      <c r="C25" s="649"/>
      <c r="D25" s="650"/>
      <c r="E25" s="219"/>
      <c r="F25" s="220"/>
      <c r="G25" s="221"/>
      <c r="H25" s="222"/>
      <c r="I25" s="223"/>
    </row>
    <row r="26" spans="1:12" ht="12.75" customHeight="1" x14ac:dyDescent="0.2">
      <c r="A26" s="634" t="s">
        <v>352</v>
      </c>
      <c r="B26" s="635"/>
      <c r="C26" s="635"/>
      <c r="D26" s="636"/>
      <c r="E26" s="643">
        <f>(((1+((E12+E13+E14)/100))*(1+((E15)/100))*(1+((E17/100)))/(1-((E21+E22+E23+E24)/100)))-1)</f>
        <v>0.15278047942916428</v>
      </c>
      <c r="F26" s="645"/>
      <c r="G26" s="646"/>
      <c r="H26" s="646"/>
      <c r="I26" s="627"/>
      <c r="L26" s="254"/>
    </row>
    <row r="27" spans="1:12" ht="23.25" customHeight="1" thickBot="1" x14ac:dyDescent="0.25">
      <c r="A27" s="679"/>
      <c r="B27" s="680"/>
      <c r="C27" s="680"/>
      <c r="D27" s="681"/>
      <c r="E27" s="644"/>
      <c r="F27" s="681"/>
      <c r="G27" s="682"/>
      <c r="H27" s="682"/>
      <c r="I27" s="678"/>
      <c r="K27" s="254">
        <f>E26</f>
        <v>0.15278047942916428</v>
      </c>
    </row>
    <row r="28" spans="1:12" x14ac:dyDescent="0.2">
      <c r="A28" s="224"/>
      <c r="B28" s="225"/>
      <c r="C28" s="226"/>
      <c r="D28" s="226"/>
      <c r="E28" s="227"/>
      <c r="F28" s="228"/>
      <c r="G28" s="229"/>
      <c r="H28" s="229"/>
      <c r="I28" s="230"/>
    </row>
    <row r="29" spans="1:12" ht="12.75" customHeight="1" x14ac:dyDescent="0.2">
      <c r="A29" s="231" t="s">
        <v>353</v>
      </c>
      <c r="B29" s="232"/>
      <c r="C29" s="233"/>
      <c r="D29" s="233"/>
      <c r="E29" s="234"/>
      <c r="F29" s="235"/>
      <c r="G29" s="236"/>
      <c r="H29" s="237"/>
      <c r="I29" s="238"/>
    </row>
    <row r="30" spans="1:12" x14ac:dyDescent="0.2">
      <c r="A30" s="231"/>
      <c r="B30" s="233"/>
      <c r="C30" s="239"/>
      <c r="D30" s="239"/>
      <c r="E30" s="234"/>
      <c r="F30" s="235"/>
      <c r="G30" s="237"/>
      <c r="H30" s="237"/>
      <c r="I30" s="238"/>
    </row>
    <row r="31" spans="1:12" ht="15.75" x14ac:dyDescent="0.25">
      <c r="A31" s="231"/>
      <c r="B31" s="233"/>
      <c r="C31" s="233"/>
      <c r="D31" s="233"/>
      <c r="E31" s="234"/>
      <c r="F31" s="235"/>
      <c r="G31" s="629"/>
      <c r="H31" s="629"/>
      <c r="I31" s="240"/>
    </row>
    <row r="32" spans="1:12" ht="15.75" x14ac:dyDescent="0.25">
      <c r="A32" s="231"/>
      <c r="B32" s="233"/>
      <c r="C32" s="233"/>
      <c r="D32" s="233"/>
      <c r="E32" s="234"/>
      <c r="F32" s="235"/>
      <c r="G32" s="629"/>
      <c r="H32" s="629"/>
      <c r="I32" s="240"/>
    </row>
    <row r="33" spans="1:9" ht="15.75" x14ac:dyDescent="0.25">
      <c r="A33" s="231"/>
      <c r="B33" s="233"/>
      <c r="C33" s="233"/>
      <c r="D33" s="233"/>
      <c r="E33" s="234"/>
      <c r="F33" s="235"/>
      <c r="G33" s="629"/>
      <c r="H33" s="629"/>
      <c r="I33" s="240"/>
    </row>
    <row r="34" spans="1:9" ht="15.75" x14ac:dyDescent="0.25">
      <c r="A34" s="231"/>
      <c r="B34" s="630"/>
      <c r="C34" s="631"/>
      <c r="D34" s="631"/>
      <c r="E34" s="632"/>
      <c r="F34" s="241"/>
      <c r="G34" s="629"/>
      <c r="H34" s="629"/>
      <c r="I34" s="240"/>
    </row>
    <row r="35" spans="1:9" ht="15.75" x14ac:dyDescent="0.25">
      <c r="A35" s="231"/>
      <c r="B35" s="631"/>
      <c r="C35" s="631"/>
      <c r="D35" s="631"/>
      <c r="E35" s="632"/>
      <c r="F35" s="235"/>
      <c r="G35" s="629"/>
      <c r="H35" s="629"/>
      <c r="I35" s="240"/>
    </row>
    <row r="36" spans="1:9" ht="15.75" x14ac:dyDescent="0.25">
      <c r="A36" s="231"/>
      <c r="B36" s="640"/>
      <c r="C36" s="631"/>
      <c r="D36" s="631"/>
      <c r="E36" s="632"/>
      <c r="F36" s="235"/>
      <c r="G36" s="629"/>
      <c r="H36" s="633"/>
      <c r="I36" s="240"/>
    </row>
    <row r="37" spans="1:9" ht="13.5" thickBot="1" x14ac:dyDescent="0.25">
      <c r="A37" s="242"/>
      <c r="B37" s="641"/>
      <c r="C37" s="641"/>
      <c r="D37" s="641"/>
      <c r="E37" s="642"/>
      <c r="F37" s="243"/>
      <c r="G37" s="244"/>
      <c r="H37" s="245"/>
      <c r="I37" s="246"/>
    </row>
    <row r="43" spans="1:9" x14ac:dyDescent="0.2">
      <c r="B43" s="248"/>
    </row>
    <row r="44" spans="1:9" x14ac:dyDescent="0.2">
      <c r="B44" s="249"/>
    </row>
    <row r="45" spans="1:9" x14ac:dyDescent="0.2">
      <c r="B45" s="249"/>
    </row>
    <row r="46" spans="1:9" x14ac:dyDescent="0.2">
      <c r="B46" s="249"/>
    </row>
  </sheetData>
  <mergeCells count="36">
    <mergeCell ref="B4:C4"/>
    <mergeCell ref="A5:C5"/>
    <mergeCell ref="D5:F5"/>
    <mergeCell ref="G5:I5"/>
    <mergeCell ref="A6:C6"/>
    <mergeCell ref="D6:F6"/>
    <mergeCell ref="G6:I6"/>
    <mergeCell ref="B20:D20"/>
    <mergeCell ref="A7:E8"/>
    <mergeCell ref="A9:A10"/>
    <mergeCell ref="B9:D10"/>
    <mergeCell ref="B11:D11"/>
    <mergeCell ref="B12:D12"/>
    <mergeCell ref="B14:D14"/>
    <mergeCell ref="B15:D15"/>
    <mergeCell ref="B16:D16"/>
    <mergeCell ref="B17:D17"/>
    <mergeCell ref="B18:D18"/>
    <mergeCell ref="B19:D19"/>
    <mergeCell ref="B21:D21"/>
    <mergeCell ref="B22:D22"/>
    <mergeCell ref="B23:D23"/>
    <mergeCell ref="B24:D24"/>
    <mergeCell ref="B25:D25"/>
    <mergeCell ref="I26:I27"/>
    <mergeCell ref="G31:G34"/>
    <mergeCell ref="H31:H34"/>
    <mergeCell ref="B34:E35"/>
    <mergeCell ref="G35:G36"/>
    <mergeCell ref="H35:H36"/>
    <mergeCell ref="A26:D27"/>
    <mergeCell ref="B36:E37"/>
    <mergeCell ref="E26:E27"/>
    <mergeCell ref="F26:F27"/>
    <mergeCell ref="G26:G27"/>
    <mergeCell ref="H26:H27"/>
  </mergeCells>
  <printOptions horizontalCentered="1"/>
  <pageMargins left="0.78740157480314965" right="0.78740157480314965" top="2.1653543307086616" bottom="0.78740157480314965" header="0.31496062992125984" footer="0.31496062992125984"/>
  <pageSetup paperSize="9" scale="9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C1231-D015-4804-95FF-21F104B79EE0}">
  <dimension ref="A1:L192"/>
  <sheetViews>
    <sheetView view="pageBreakPreview" topLeftCell="A181" zoomScale="85" zoomScaleNormal="100" zoomScaleSheetLayoutView="85" workbookViewId="0">
      <selection activeCell="N8" sqref="N8"/>
    </sheetView>
  </sheetViews>
  <sheetFormatPr defaultRowHeight="15" x14ac:dyDescent="0.25"/>
  <cols>
    <col min="1" max="1" width="2" style="433" customWidth="1"/>
    <col min="2" max="2" width="15" style="433" customWidth="1"/>
    <col min="3" max="3" width="14" style="433" customWidth="1"/>
    <col min="4" max="4" width="80" style="433" customWidth="1"/>
    <col min="5" max="5" width="14" style="417" customWidth="1"/>
    <col min="6" max="6" width="13" style="433" customWidth="1"/>
    <col min="7" max="8" width="15" style="459" customWidth="1"/>
    <col min="9" max="16384" width="9.140625" style="433"/>
  </cols>
  <sheetData>
    <row r="1" spans="1:8" x14ac:dyDescent="0.25">
      <c r="A1" s="430"/>
      <c r="B1" s="430"/>
      <c r="C1" s="430"/>
      <c r="D1" s="430"/>
      <c r="E1" s="431"/>
      <c r="F1" s="430"/>
      <c r="G1" s="432"/>
      <c r="H1" s="432"/>
    </row>
    <row r="2" spans="1:8" ht="17.25" x14ac:dyDescent="0.25">
      <c r="A2" s="430"/>
      <c r="B2" s="434"/>
      <c r="C2" s="435"/>
      <c r="D2" s="436"/>
      <c r="E2" s="437" t="s">
        <v>63</v>
      </c>
      <c r="F2" s="438">
        <v>45078</v>
      </c>
      <c r="G2" s="439"/>
      <c r="H2" s="439"/>
    </row>
    <row r="3" spans="1:8" ht="17.25" x14ac:dyDescent="0.25">
      <c r="A3" s="430"/>
      <c r="B3" s="440"/>
      <c r="C3" s="441"/>
      <c r="D3" s="442"/>
      <c r="E3" s="443" t="s">
        <v>64</v>
      </c>
      <c r="F3" s="444" t="s">
        <v>65</v>
      </c>
      <c r="G3" s="432"/>
      <c r="H3" s="432"/>
    </row>
    <row r="4" spans="1:8" ht="22.5" x14ac:dyDescent="0.25">
      <c r="A4" s="430"/>
      <c r="B4" s="440"/>
      <c r="C4" s="445" t="s">
        <v>66</v>
      </c>
      <c r="D4" s="442"/>
      <c r="E4" s="443" t="s">
        <v>67</v>
      </c>
      <c r="F4" s="444" t="s">
        <v>68</v>
      </c>
      <c r="G4" s="432"/>
      <c r="H4" s="432"/>
    </row>
    <row r="5" spans="1:8" ht="17.25" x14ac:dyDescent="0.25">
      <c r="A5" s="430"/>
      <c r="B5" s="446" t="s">
        <v>69</v>
      </c>
      <c r="C5" s="447"/>
      <c r="D5" s="448"/>
      <c r="E5" s="449"/>
      <c r="F5" s="450"/>
      <c r="G5" s="451"/>
      <c r="H5" s="451"/>
    </row>
    <row r="6" spans="1:8" x14ac:dyDescent="0.25">
      <c r="A6" s="430"/>
      <c r="B6" s="441"/>
      <c r="C6" s="441"/>
      <c r="D6" s="441"/>
      <c r="E6" s="452"/>
      <c r="F6" s="430"/>
      <c r="G6" s="432"/>
      <c r="H6" s="432"/>
    </row>
    <row r="7" spans="1:8" x14ac:dyDescent="0.25">
      <c r="A7" s="430"/>
      <c r="C7" s="441"/>
      <c r="D7" s="441"/>
      <c r="E7" s="452"/>
      <c r="F7" s="430"/>
      <c r="G7" s="432"/>
      <c r="H7" s="432"/>
    </row>
    <row r="8" spans="1:8" x14ac:dyDescent="0.25">
      <c r="B8" s="685" t="s">
        <v>70</v>
      </c>
      <c r="C8" s="453" t="s">
        <v>71</v>
      </c>
      <c r="D8" s="453" t="s">
        <v>72</v>
      </c>
      <c r="E8" s="453" t="s">
        <v>73</v>
      </c>
      <c r="F8" s="453" t="s">
        <v>74</v>
      </c>
      <c r="G8" s="454" t="s">
        <v>75</v>
      </c>
      <c r="H8" s="454" t="s">
        <v>76</v>
      </c>
    </row>
    <row r="9" spans="1:8" ht="30" x14ac:dyDescent="0.25">
      <c r="B9" s="685"/>
      <c r="C9" s="453" t="s">
        <v>23</v>
      </c>
      <c r="D9" s="455" t="str">
        <f>[43]ORÇAMENTO!D61</f>
        <v>ESCAVACAO MECANICA DE MATERIAL 1A. CATEGORIA, PROVENIENTE DE CORTE DE SUBLEITO (C/TRATOR ESTEIRAS 160HP)</v>
      </c>
      <c r="E9" s="453"/>
      <c r="F9" s="456"/>
      <c r="G9" s="457"/>
      <c r="H9" s="457"/>
    </row>
    <row r="10" spans="1:8" ht="30" x14ac:dyDescent="0.25">
      <c r="B10" s="417" t="s">
        <v>77</v>
      </c>
      <c r="C10" s="417">
        <v>5847</v>
      </c>
      <c r="D10" s="418" t="s">
        <v>131</v>
      </c>
      <c r="E10" s="417" t="s">
        <v>78</v>
      </c>
      <c r="F10" s="458">
        <v>7.9399999999999991E-3</v>
      </c>
      <c r="G10" s="459">
        <v>214.96</v>
      </c>
      <c r="H10" s="459">
        <f>TRUNC(G10*F10,2)</f>
        <v>1.7</v>
      </c>
    </row>
    <row r="11" spans="1:8" x14ac:dyDescent="0.25">
      <c r="B11" s="417" t="s">
        <v>77</v>
      </c>
      <c r="C11" s="417">
        <v>88316</v>
      </c>
      <c r="D11" s="418" t="s">
        <v>82</v>
      </c>
      <c r="E11" s="417" t="s">
        <v>83</v>
      </c>
      <c r="F11" s="458">
        <v>6.8999999999999999E-3</v>
      </c>
      <c r="G11" s="459">
        <v>19.29</v>
      </c>
      <c r="H11" s="459">
        <f>TRUNC(G11*F11,2)</f>
        <v>0.13</v>
      </c>
    </row>
    <row r="12" spans="1:8" ht="15.75" x14ac:dyDescent="0.25">
      <c r="E12" s="460"/>
      <c r="F12" s="461"/>
      <c r="G12" s="462" t="s">
        <v>84</v>
      </c>
      <c r="H12" s="462">
        <f>SUM(H10:H11)</f>
        <v>1.83</v>
      </c>
    </row>
    <row r="15" spans="1:8" x14ac:dyDescent="0.25">
      <c r="B15" s="685" t="s">
        <v>70</v>
      </c>
      <c r="C15" s="453" t="s">
        <v>71</v>
      </c>
      <c r="D15" s="453" t="s">
        <v>72</v>
      </c>
      <c r="E15" s="453" t="s">
        <v>73</v>
      </c>
      <c r="F15" s="453" t="s">
        <v>74</v>
      </c>
      <c r="G15" s="454" t="s">
        <v>75</v>
      </c>
      <c r="H15" s="454" t="s">
        <v>76</v>
      </c>
    </row>
    <row r="16" spans="1:8" ht="30" x14ac:dyDescent="0.25">
      <c r="B16" s="685"/>
      <c r="C16" s="453">
        <v>72888</v>
      </c>
      <c r="D16" s="455" t="str">
        <f>[43]ORÇAMENTO!D62</f>
        <v>CARGA, MANOBRAS E DESCARGA DE AREIA, BRITA, PEDRA DE MAO E SOLOS COM CAMINHAO BASCULANTE 6 M3 (DESCARGA LIVRE)</v>
      </c>
      <c r="E16" s="453"/>
      <c r="F16" s="456"/>
      <c r="G16" s="457"/>
      <c r="H16" s="457"/>
    </row>
    <row r="17" spans="2:8" ht="45" x14ac:dyDescent="0.25">
      <c r="B17" s="417" t="s">
        <v>77</v>
      </c>
      <c r="C17" s="417">
        <v>5811</v>
      </c>
      <c r="D17" s="418" t="s">
        <v>132</v>
      </c>
      <c r="E17" s="417" t="s">
        <v>78</v>
      </c>
      <c r="F17" s="458">
        <v>7.0000000000000001E-3</v>
      </c>
      <c r="G17" s="459">
        <v>180.63</v>
      </c>
      <c r="H17" s="459">
        <f>TRUNC(G17*F17,2)</f>
        <v>1.26</v>
      </c>
    </row>
    <row r="18" spans="2:8" ht="15.75" x14ac:dyDescent="0.25">
      <c r="E18" s="460"/>
      <c r="F18" s="461"/>
      <c r="G18" s="462" t="s">
        <v>84</v>
      </c>
      <c r="H18" s="462">
        <f>SUM(H17:H17)</f>
        <v>1.26</v>
      </c>
    </row>
    <row r="21" spans="2:8" x14ac:dyDescent="0.25">
      <c r="B21" s="685" t="s">
        <v>70</v>
      </c>
      <c r="C21" s="453" t="s">
        <v>71</v>
      </c>
      <c r="D21" s="453" t="s">
        <v>72</v>
      </c>
      <c r="E21" s="453" t="s">
        <v>73</v>
      </c>
      <c r="F21" s="453" t="s">
        <v>74</v>
      </c>
      <c r="G21" s="454" t="s">
        <v>75</v>
      </c>
      <c r="H21" s="454" t="s">
        <v>76</v>
      </c>
    </row>
    <row r="22" spans="2:8" x14ac:dyDescent="0.25">
      <c r="B22" s="685"/>
      <c r="C22" s="453">
        <v>96402</v>
      </c>
      <c r="D22" s="455" t="s">
        <v>272</v>
      </c>
      <c r="E22" s="453"/>
      <c r="F22" s="456"/>
      <c r="G22" s="457"/>
      <c r="H22" s="457"/>
    </row>
    <row r="23" spans="2:8" ht="30" x14ac:dyDescent="0.25">
      <c r="B23" s="417" t="s">
        <v>77</v>
      </c>
      <c r="C23" s="417">
        <v>5839</v>
      </c>
      <c r="D23" s="418" t="s">
        <v>527</v>
      </c>
      <c r="E23" s="417" t="s">
        <v>78</v>
      </c>
      <c r="F23" s="463">
        <v>2E-3</v>
      </c>
      <c r="G23" s="459">
        <v>10.130000000000001</v>
      </c>
      <c r="H23" s="459">
        <f t="shared" ref="H23:H29" si="0">TRUNC(G23*F23,2)</f>
        <v>0.02</v>
      </c>
    </row>
    <row r="24" spans="2:8" ht="30" x14ac:dyDescent="0.25">
      <c r="B24" s="417" t="s">
        <v>77</v>
      </c>
      <c r="C24" s="417">
        <v>5841</v>
      </c>
      <c r="D24" s="418" t="s">
        <v>528</v>
      </c>
      <c r="E24" s="417" t="s">
        <v>79</v>
      </c>
      <c r="F24" s="463">
        <v>4.0000000000000001E-3</v>
      </c>
      <c r="G24" s="459">
        <v>4.82</v>
      </c>
      <c r="H24" s="459">
        <f t="shared" si="0"/>
        <v>0.01</v>
      </c>
    </row>
    <row r="25" spans="2:8" ht="45" x14ac:dyDescent="0.25">
      <c r="B25" s="417" t="s">
        <v>77</v>
      </c>
      <c r="C25" s="417">
        <v>83362</v>
      </c>
      <c r="D25" s="418" t="s">
        <v>529</v>
      </c>
      <c r="E25" s="417" t="s">
        <v>78</v>
      </c>
      <c r="F25" s="463">
        <v>4.0000000000000002E-4</v>
      </c>
      <c r="G25" s="459">
        <v>243.36</v>
      </c>
      <c r="H25" s="459">
        <f t="shared" si="0"/>
        <v>0.09</v>
      </c>
    </row>
    <row r="26" spans="2:8" x14ac:dyDescent="0.25">
      <c r="B26" s="417" t="s">
        <v>77</v>
      </c>
      <c r="C26" s="417">
        <v>88316</v>
      </c>
      <c r="D26" s="418" t="s">
        <v>82</v>
      </c>
      <c r="E26" s="417" t="s">
        <v>83</v>
      </c>
      <c r="F26" s="463">
        <v>5.4999999999999997E-3</v>
      </c>
      <c r="G26" s="459">
        <v>19.29</v>
      </c>
      <c r="H26" s="459">
        <f t="shared" si="0"/>
        <v>0.1</v>
      </c>
    </row>
    <row r="27" spans="2:8" ht="30" x14ac:dyDescent="0.25">
      <c r="B27" s="417" t="s">
        <v>77</v>
      </c>
      <c r="C27" s="417">
        <v>89035</v>
      </c>
      <c r="D27" s="418" t="s">
        <v>530</v>
      </c>
      <c r="E27" s="417" t="s">
        <v>78</v>
      </c>
      <c r="F27" s="463">
        <v>1.6999999999999999E-3</v>
      </c>
      <c r="G27" s="459">
        <v>107.89</v>
      </c>
      <c r="H27" s="459">
        <f t="shared" si="0"/>
        <v>0.18</v>
      </c>
    </row>
    <row r="28" spans="2:8" ht="30" x14ac:dyDescent="0.25">
      <c r="B28" s="417" t="s">
        <v>77</v>
      </c>
      <c r="C28" s="417">
        <v>89036</v>
      </c>
      <c r="D28" s="418" t="s">
        <v>531</v>
      </c>
      <c r="E28" s="417" t="s">
        <v>79</v>
      </c>
      <c r="F28" s="463">
        <v>3.8E-3</v>
      </c>
      <c r="G28" s="459">
        <v>35.229999999999997</v>
      </c>
      <c r="H28" s="459">
        <f t="shared" si="0"/>
        <v>0.13</v>
      </c>
    </row>
    <row r="29" spans="2:8" ht="45" x14ac:dyDescent="0.25">
      <c r="B29" s="417" t="s">
        <v>77</v>
      </c>
      <c r="C29" s="417">
        <v>91486</v>
      </c>
      <c r="D29" s="418" t="s">
        <v>532</v>
      </c>
      <c r="E29" s="417" t="s">
        <v>79</v>
      </c>
      <c r="F29" s="463">
        <v>5.1000000000000004E-3</v>
      </c>
      <c r="G29" s="459">
        <v>61.94</v>
      </c>
      <c r="H29" s="459">
        <f t="shared" si="0"/>
        <v>0.31</v>
      </c>
    </row>
    <row r="30" spans="2:8" ht="30" x14ac:dyDescent="0.25">
      <c r="B30" s="417" t="s">
        <v>129</v>
      </c>
      <c r="C30" s="417" t="s">
        <v>533</v>
      </c>
      <c r="D30" s="418" t="s">
        <v>534</v>
      </c>
      <c r="E30" s="417" t="s">
        <v>130</v>
      </c>
      <c r="F30" s="463">
        <v>0.45</v>
      </c>
      <c r="G30" s="459">
        <v>2.9814298018924514</v>
      </c>
      <c r="H30" s="459">
        <f>TRUNC(G30*F30,2)</f>
        <v>1.34</v>
      </c>
    </row>
    <row r="31" spans="2:8" ht="15.75" x14ac:dyDescent="0.25">
      <c r="G31" s="462" t="s">
        <v>84</v>
      </c>
      <c r="H31" s="462">
        <f>SUM(H23:H30)</f>
        <v>2.1800000000000002</v>
      </c>
    </row>
    <row r="34" spans="2:8" x14ac:dyDescent="0.25">
      <c r="B34" s="685" t="s">
        <v>70</v>
      </c>
      <c r="C34" s="453" t="s">
        <v>71</v>
      </c>
      <c r="D34" s="453" t="s">
        <v>72</v>
      </c>
      <c r="E34" s="453" t="s">
        <v>73</v>
      </c>
      <c r="F34" s="453" t="s">
        <v>74</v>
      </c>
      <c r="G34" s="454" t="s">
        <v>75</v>
      </c>
      <c r="H34" s="454" t="s">
        <v>76</v>
      </c>
    </row>
    <row r="35" spans="2:8" x14ac:dyDescent="0.25">
      <c r="B35" s="685"/>
      <c r="C35" s="453">
        <v>96401</v>
      </c>
      <c r="D35" s="455" t="s">
        <v>535</v>
      </c>
      <c r="E35" s="453"/>
      <c r="F35" s="456"/>
      <c r="G35" s="457"/>
      <c r="H35" s="457"/>
    </row>
    <row r="36" spans="2:8" ht="30" x14ac:dyDescent="0.25">
      <c r="B36" s="417" t="s">
        <v>77</v>
      </c>
      <c r="C36" s="417">
        <v>5839</v>
      </c>
      <c r="D36" s="418" t="s">
        <v>527</v>
      </c>
      <c r="E36" s="417" t="s">
        <v>78</v>
      </c>
      <c r="F36" s="463">
        <v>2E-3</v>
      </c>
      <c r="G36" s="459">
        <v>10.130000000000001</v>
      </c>
      <c r="H36" s="459">
        <f t="shared" ref="H36:H42" si="1">TRUNC(G36*F36,2)</f>
        <v>0.02</v>
      </c>
    </row>
    <row r="37" spans="2:8" ht="30" x14ac:dyDescent="0.25">
      <c r="B37" s="417" t="s">
        <v>77</v>
      </c>
      <c r="C37" s="417">
        <v>5841</v>
      </c>
      <c r="D37" s="418" t="s">
        <v>528</v>
      </c>
      <c r="E37" s="417" t="s">
        <v>79</v>
      </c>
      <c r="F37" s="463">
        <v>4.0000000000000001E-3</v>
      </c>
      <c r="G37" s="459">
        <v>4.82</v>
      </c>
      <c r="H37" s="459">
        <f t="shared" si="1"/>
        <v>0.01</v>
      </c>
    </row>
    <row r="38" spans="2:8" ht="45" x14ac:dyDescent="0.25">
      <c r="B38" s="417" t="s">
        <v>77</v>
      </c>
      <c r="C38" s="417">
        <v>83362</v>
      </c>
      <c r="D38" s="418" t="s">
        <v>529</v>
      </c>
      <c r="E38" s="417" t="s">
        <v>78</v>
      </c>
      <c r="F38" s="463">
        <v>1E-3</v>
      </c>
      <c r="G38" s="459">
        <v>243.36</v>
      </c>
      <c r="H38" s="459">
        <f t="shared" si="1"/>
        <v>0.24</v>
      </c>
    </row>
    <row r="39" spans="2:8" x14ac:dyDescent="0.25">
      <c r="B39" s="417" t="s">
        <v>77</v>
      </c>
      <c r="C39" s="417">
        <v>88316</v>
      </c>
      <c r="D39" s="418" t="s">
        <v>82</v>
      </c>
      <c r="E39" s="417" t="s">
        <v>83</v>
      </c>
      <c r="F39" s="463">
        <v>5.7999999999999996E-3</v>
      </c>
      <c r="G39" s="459">
        <v>19.29</v>
      </c>
      <c r="H39" s="459">
        <f t="shared" si="1"/>
        <v>0.11</v>
      </c>
    </row>
    <row r="40" spans="2:8" ht="30" x14ac:dyDescent="0.25">
      <c r="B40" s="417" t="s">
        <v>77</v>
      </c>
      <c r="C40" s="417">
        <v>89035</v>
      </c>
      <c r="D40" s="418" t="s">
        <v>530</v>
      </c>
      <c r="E40" s="417" t="s">
        <v>78</v>
      </c>
      <c r="F40" s="463">
        <v>1.6999999999999999E-3</v>
      </c>
      <c r="G40" s="459">
        <v>107.89</v>
      </c>
      <c r="H40" s="459">
        <f t="shared" si="1"/>
        <v>0.18</v>
      </c>
    </row>
    <row r="41" spans="2:8" ht="30" x14ac:dyDescent="0.25">
      <c r="B41" s="417" t="s">
        <v>77</v>
      </c>
      <c r="C41" s="417">
        <v>89036</v>
      </c>
      <c r="D41" s="418" t="s">
        <v>531</v>
      </c>
      <c r="E41" s="417" t="s">
        <v>79</v>
      </c>
      <c r="F41" s="463">
        <v>4.1000000000000003E-3</v>
      </c>
      <c r="G41" s="459">
        <v>35.229999999999997</v>
      </c>
      <c r="H41" s="459">
        <f t="shared" si="1"/>
        <v>0.14000000000000001</v>
      </c>
    </row>
    <row r="42" spans="2:8" ht="45" x14ac:dyDescent="0.25">
      <c r="B42" s="417" t="s">
        <v>77</v>
      </c>
      <c r="C42" s="417">
        <v>91486</v>
      </c>
      <c r="D42" s="418" t="s">
        <v>532</v>
      </c>
      <c r="E42" s="417" t="s">
        <v>79</v>
      </c>
      <c r="F42" s="463">
        <v>4.8999999999999998E-3</v>
      </c>
      <c r="G42" s="459">
        <v>61.94</v>
      </c>
      <c r="H42" s="459">
        <f t="shared" si="1"/>
        <v>0.3</v>
      </c>
    </row>
    <row r="43" spans="2:8" x14ac:dyDescent="0.25">
      <c r="B43" s="417" t="s">
        <v>129</v>
      </c>
      <c r="C43" s="417" t="s">
        <v>533</v>
      </c>
      <c r="D43" s="418" t="s">
        <v>536</v>
      </c>
      <c r="E43" s="417" t="s">
        <v>130</v>
      </c>
      <c r="F43" s="463">
        <v>1.2</v>
      </c>
      <c r="G43" s="459">
        <v>5.5448699536705091</v>
      </c>
      <c r="H43" s="459">
        <f>TRUNC(G43*F43,2)</f>
        <v>6.65</v>
      </c>
    </row>
    <row r="44" spans="2:8" ht="15.75" x14ac:dyDescent="0.25">
      <c r="G44" s="462" t="s">
        <v>84</v>
      </c>
      <c r="H44" s="462">
        <f>SUM(H36:H43)</f>
        <v>7.65</v>
      </c>
    </row>
    <row r="45" spans="2:8" ht="15.75" x14ac:dyDescent="0.25">
      <c r="G45" s="462"/>
      <c r="H45" s="462"/>
    </row>
    <row r="47" spans="2:8" x14ac:dyDescent="0.25">
      <c r="B47" s="685" t="s">
        <v>70</v>
      </c>
      <c r="C47" s="453" t="s">
        <v>71</v>
      </c>
      <c r="D47" s="453" t="s">
        <v>72</v>
      </c>
      <c r="E47" s="453" t="s">
        <v>73</v>
      </c>
      <c r="F47" s="453" t="s">
        <v>74</v>
      </c>
      <c r="G47" s="454" t="s">
        <v>75</v>
      </c>
      <c r="H47" s="454" t="s">
        <v>76</v>
      </c>
    </row>
    <row r="48" spans="2:8" ht="30" x14ac:dyDescent="0.25">
      <c r="B48" s="685"/>
      <c r="C48" s="453">
        <v>94097</v>
      </c>
      <c r="D48" s="455" t="s">
        <v>367</v>
      </c>
      <c r="E48" s="453"/>
      <c r="F48" s="456"/>
      <c r="G48" s="457"/>
      <c r="H48" s="457"/>
    </row>
    <row r="49" spans="2:8" x14ac:dyDescent="0.25">
      <c r="B49" s="417" t="s">
        <v>77</v>
      </c>
      <c r="C49" s="417">
        <v>88309</v>
      </c>
      <c r="D49" s="418" t="s">
        <v>133</v>
      </c>
      <c r="E49" s="417" t="s">
        <v>83</v>
      </c>
      <c r="F49" s="458">
        <v>0.104</v>
      </c>
      <c r="G49" s="459">
        <v>24.33</v>
      </c>
      <c r="H49" s="459">
        <f t="shared" ref="H49:H52" si="2">TRUNC(G49*F49,2)</f>
        <v>2.5299999999999998</v>
      </c>
    </row>
    <row r="50" spans="2:8" x14ac:dyDescent="0.25">
      <c r="B50" s="417" t="s">
        <v>77</v>
      </c>
      <c r="C50" s="417">
        <v>88316</v>
      </c>
      <c r="D50" s="418" t="s">
        <v>82</v>
      </c>
      <c r="E50" s="417" t="s">
        <v>83</v>
      </c>
      <c r="F50" s="458">
        <v>0.156</v>
      </c>
      <c r="G50" s="459">
        <v>19.29</v>
      </c>
      <c r="H50" s="459">
        <f t="shared" si="2"/>
        <v>3</v>
      </c>
    </row>
    <row r="51" spans="2:8" ht="30" x14ac:dyDescent="0.25">
      <c r="B51" s="417" t="s">
        <v>77</v>
      </c>
      <c r="C51" s="417">
        <v>91533</v>
      </c>
      <c r="D51" s="418" t="s">
        <v>134</v>
      </c>
      <c r="E51" s="417" t="s">
        <v>78</v>
      </c>
      <c r="F51" s="458">
        <v>3.0000000000000001E-3</v>
      </c>
      <c r="G51" s="459">
        <v>25.52</v>
      </c>
      <c r="H51" s="459">
        <f t="shared" si="2"/>
        <v>7.0000000000000007E-2</v>
      </c>
    </row>
    <row r="52" spans="2:8" ht="30" x14ac:dyDescent="0.25">
      <c r="B52" s="417" t="s">
        <v>77</v>
      </c>
      <c r="C52" s="417">
        <v>91534</v>
      </c>
      <c r="D52" s="418" t="s">
        <v>135</v>
      </c>
      <c r="E52" s="417" t="s">
        <v>79</v>
      </c>
      <c r="F52" s="458">
        <v>3.0000000000000001E-3</v>
      </c>
      <c r="G52" s="459">
        <v>19.21</v>
      </c>
      <c r="H52" s="459">
        <f t="shared" si="2"/>
        <v>0.05</v>
      </c>
    </row>
    <row r="53" spans="2:8" ht="15.75" x14ac:dyDescent="0.25">
      <c r="E53" s="460"/>
      <c r="F53" s="461"/>
      <c r="G53" s="462" t="s">
        <v>84</v>
      </c>
      <c r="H53" s="462">
        <f>SUM(H49:H52)</f>
        <v>5.6499999999999995</v>
      </c>
    </row>
    <row r="56" spans="2:8" x14ac:dyDescent="0.25">
      <c r="B56" s="685" t="s">
        <v>70</v>
      </c>
      <c r="C56" s="453" t="s">
        <v>71</v>
      </c>
      <c r="D56" s="453" t="s">
        <v>72</v>
      </c>
      <c r="E56" s="453" t="s">
        <v>73</v>
      </c>
      <c r="F56" s="453" t="s">
        <v>74</v>
      </c>
      <c r="G56" s="454" t="s">
        <v>75</v>
      </c>
      <c r="H56" s="454" t="s">
        <v>76</v>
      </c>
    </row>
    <row r="57" spans="2:8" ht="45" x14ac:dyDescent="0.25">
      <c r="B57" s="685"/>
      <c r="C57" s="453">
        <v>94103</v>
      </c>
      <c r="D57" s="455" t="s">
        <v>368</v>
      </c>
      <c r="E57" s="453"/>
      <c r="F57" s="456"/>
      <c r="G57" s="457"/>
      <c r="H57" s="457"/>
    </row>
    <row r="58" spans="2:8" ht="30" x14ac:dyDescent="0.25">
      <c r="B58" s="417" t="s">
        <v>129</v>
      </c>
      <c r="C58" s="417">
        <v>4720</v>
      </c>
      <c r="D58" s="418" t="s">
        <v>136</v>
      </c>
      <c r="E58" s="417" t="s">
        <v>137</v>
      </c>
      <c r="F58" s="458">
        <v>1.1000000000000001</v>
      </c>
      <c r="G58" s="459">
        <v>149.30000000000001</v>
      </c>
      <c r="H58" s="459">
        <f t="shared" ref="H58:H62" si="3">TRUNC(G58*F58,2)</f>
        <v>164.23</v>
      </c>
    </row>
    <row r="59" spans="2:8" x14ac:dyDescent="0.25">
      <c r="B59" s="417" t="s">
        <v>77</v>
      </c>
      <c r="C59" s="417">
        <v>88309</v>
      </c>
      <c r="D59" s="418" t="s">
        <v>133</v>
      </c>
      <c r="E59" s="417" t="s">
        <v>83</v>
      </c>
      <c r="F59" s="458">
        <v>2.5459999999999998</v>
      </c>
      <c r="G59" s="459">
        <v>24.33</v>
      </c>
      <c r="H59" s="459">
        <f t="shared" si="3"/>
        <v>61.94</v>
      </c>
    </row>
    <row r="60" spans="2:8" x14ac:dyDescent="0.25">
      <c r="B60" s="417" t="s">
        <v>77</v>
      </c>
      <c r="C60" s="417">
        <v>88316</v>
      </c>
      <c r="D60" s="418" t="s">
        <v>82</v>
      </c>
      <c r="E60" s="417" t="s">
        <v>83</v>
      </c>
      <c r="F60" s="458">
        <v>3.819</v>
      </c>
      <c r="G60" s="459">
        <v>19.29</v>
      </c>
      <c r="H60" s="459">
        <f t="shared" si="3"/>
        <v>73.66</v>
      </c>
    </row>
    <row r="61" spans="2:8" ht="30" x14ac:dyDescent="0.25">
      <c r="B61" s="417" t="s">
        <v>77</v>
      </c>
      <c r="C61" s="417">
        <v>91533</v>
      </c>
      <c r="D61" s="418" t="s">
        <v>134</v>
      </c>
      <c r="E61" s="417" t="s">
        <v>78</v>
      </c>
      <c r="F61" s="458">
        <v>6.9000000000000006E-2</v>
      </c>
      <c r="G61" s="459">
        <v>25.52</v>
      </c>
      <c r="H61" s="459">
        <f t="shared" si="3"/>
        <v>1.76</v>
      </c>
    </row>
    <row r="62" spans="2:8" ht="30" x14ac:dyDescent="0.25">
      <c r="B62" s="417" t="s">
        <v>77</v>
      </c>
      <c r="C62" s="417">
        <v>91534</v>
      </c>
      <c r="D62" s="418" t="s">
        <v>135</v>
      </c>
      <c r="E62" s="417" t="s">
        <v>79</v>
      </c>
      <c r="F62" s="458">
        <v>6.4000000000000001E-2</v>
      </c>
      <c r="G62" s="459">
        <v>19.21</v>
      </c>
      <c r="H62" s="459">
        <f t="shared" si="3"/>
        <v>1.22</v>
      </c>
    </row>
    <row r="63" spans="2:8" ht="15.75" x14ac:dyDescent="0.25">
      <c r="E63" s="460"/>
      <c r="F63" s="461"/>
      <c r="G63" s="462" t="s">
        <v>84</v>
      </c>
      <c r="H63" s="462">
        <f>SUM(H58:H62)</f>
        <v>302.81</v>
      </c>
    </row>
    <row r="65" spans="2:8" x14ac:dyDescent="0.25">
      <c r="C65" s="464"/>
      <c r="D65" s="464"/>
      <c r="E65" s="465"/>
      <c r="F65" s="464"/>
      <c r="G65" s="466"/>
      <c r="H65" s="466"/>
    </row>
    <row r="66" spans="2:8" x14ac:dyDescent="0.25">
      <c r="B66" s="685" t="s">
        <v>70</v>
      </c>
      <c r="C66" s="453" t="s">
        <v>71</v>
      </c>
      <c r="D66" s="453" t="s">
        <v>72</v>
      </c>
      <c r="E66" s="453" t="s">
        <v>73</v>
      </c>
      <c r="F66" s="453" t="s">
        <v>74</v>
      </c>
      <c r="G66" s="454" t="s">
        <v>75</v>
      </c>
      <c r="H66" s="454" t="s">
        <v>76</v>
      </c>
    </row>
    <row r="67" spans="2:8" ht="45" x14ac:dyDescent="0.25">
      <c r="B67" s="685"/>
      <c r="C67" s="453" t="s">
        <v>139</v>
      </c>
      <c r="D67" s="455" t="s">
        <v>369</v>
      </c>
      <c r="E67" s="453"/>
      <c r="F67" s="456"/>
      <c r="G67" s="457"/>
      <c r="H67" s="457"/>
    </row>
    <row r="68" spans="2:8" ht="45" x14ac:dyDescent="0.25">
      <c r="B68" s="417" t="s">
        <v>77</v>
      </c>
      <c r="C68" s="417">
        <v>5811</v>
      </c>
      <c r="D68" s="418" t="s">
        <v>132</v>
      </c>
      <c r="E68" s="417" t="s">
        <v>78</v>
      </c>
      <c r="F68" s="458">
        <v>3.0000000000000001E-3</v>
      </c>
      <c r="G68" s="459">
        <v>180.63</v>
      </c>
      <c r="H68" s="459">
        <f t="shared" ref="H68:H70" si="4">TRUNC(G68*F68,2)</f>
        <v>0.54</v>
      </c>
    </row>
    <row r="69" spans="2:8" ht="30" x14ac:dyDescent="0.25">
      <c r="B69" s="417" t="s">
        <v>77</v>
      </c>
      <c r="C69" s="417">
        <v>5940</v>
      </c>
      <c r="D69" s="418" t="s">
        <v>138</v>
      </c>
      <c r="E69" s="417" t="s">
        <v>78</v>
      </c>
      <c r="F69" s="458">
        <v>8.0000000000000002E-3</v>
      </c>
      <c r="G69" s="459">
        <v>160.38</v>
      </c>
      <c r="H69" s="459">
        <f t="shared" si="4"/>
        <v>1.28</v>
      </c>
    </row>
    <row r="70" spans="2:8" x14ac:dyDescent="0.25">
      <c r="B70" s="417" t="s">
        <v>77</v>
      </c>
      <c r="C70" s="417">
        <v>88316</v>
      </c>
      <c r="D70" s="418" t="s">
        <v>82</v>
      </c>
      <c r="E70" s="417" t="s">
        <v>83</v>
      </c>
      <c r="F70" s="458">
        <v>8.0000000000000002E-3</v>
      </c>
      <c r="G70" s="459">
        <v>19.29</v>
      </c>
      <c r="H70" s="459">
        <f t="shared" si="4"/>
        <v>0.15</v>
      </c>
    </row>
    <row r="71" spans="2:8" ht="15.75" x14ac:dyDescent="0.25">
      <c r="E71" s="460"/>
      <c r="F71" s="461"/>
      <c r="G71" s="462" t="s">
        <v>84</v>
      </c>
      <c r="H71" s="462">
        <f>SUM(H68:H70)</f>
        <v>1.97</v>
      </c>
    </row>
    <row r="74" spans="2:8" x14ac:dyDescent="0.25">
      <c r="B74" s="685" t="s">
        <v>70</v>
      </c>
      <c r="C74" s="453" t="s">
        <v>71</v>
      </c>
      <c r="D74" s="453" t="s">
        <v>72</v>
      </c>
      <c r="E74" s="453" t="s">
        <v>73</v>
      </c>
      <c r="F74" s="453" t="s">
        <v>74</v>
      </c>
      <c r="G74" s="454" t="s">
        <v>75</v>
      </c>
      <c r="H74" s="454" t="s">
        <v>76</v>
      </c>
    </row>
    <row r="75" spans="2:8" ht="30" x14ac:dyDescent="0.25">
      <c r="B75" s="685"/>
      <c r="C75" s="453">
        <v>83344</v>
      </c>
      <c r="D75" s="455" t="s">
        <v>366</v>
      </c>
      <c r="E75" s="453"/>
      <c r="F75" s="456"/>
      <c r="G75" s="457"/>
      <c r="H75" s="457"/>
    </row>
    <row r="76" spans="2:8" ht="30" x14ac:dyDescent="0.25">
      <c r="B76" s="417" t="s">
        <v>77</v>
      </c>
      <c r="C76" s="417">
        <v>5847</v>
      </c>
      <c r="D76" s="418" t="s">
        <v>131</v>
      </c>
      <c r="E76" s="417" t="s">
        <v>78</v>
      </c>
      <c r="F76" s="458">
        <v>2.9867000000000001E-3</v>
      </c>
      <c r="G76" s="459">
        <v>214.96</v>
      </c>
      <c r="H76" s="459">
        <f t="shared" ref="H76:H77" si="5">TRUNC(G76*F76,2)</f>
        <v>0.64</v>
      </c>
    </row>
    <row r="77" spans="2:8" x14ac:dyDescent="0.25">
      <c r="B77" s="417" t="s">
        <v>77</v>
      </c>
      <c r="C77" s="417">
        <v>88316</v>
      </c>
      <c r="D77" s="418" t="s">
        <v>82</v>
      </c>
      <c r="E77" s="417" t="s">
        <v>83</v>
      </c>
      <c r="F77" s="458">
        <v>2.5499999999999998E-2</v>
      </c>
      <c r="G77" s="459">
        <v>19.29</v>
      </c>
      <c r="H77" s="459">
        <f t="shared" si="5"/>
        <v>0.49</v>
      </c>
    </row>
    <row r="78" spans="2:8" ht="15.75" x14ac:dyDescent="0.25">
      <c r="E78" s="460"/>
      <c r="F78" s="461"/>
      <c r="G78" s="462" t="s">
        <v>84</v>
      </c>
      <c r="H78" s="462">
        <f>SUM(H76:H77)</f>
        <v>1.1299999999999999</v>
      </c>
    </row>
    <row r="80" spans="2:8" x14ac:dyDescent="0.25">
      <c r="C80" s="464"/>
      <c r="D80" s="464"/>
      <c r="E80" s="465"/>
      <c r="F80" s="464"/>
      <c r="G80" s="466"/>
      <c r="H80" s="466"/>
    </row>
    <row r="81" spans="2:8" x14ac:dyDescent="0.25">
      <c r="B81" s="685" t="s">
        <v>70</v>
      </c>
      <c r="C81" s="453" t="s">
        <v>71</v>
      </c>
      <c r="D81" s="453" t="s">
        <v>72</v>
      </c>
      <c r="E81" s="453" t="s">
        <v>73</v>
      </c>
      <c r="F81" s="453" t="s">
        <v>74</v>
      </c>
      <c r="G81" s="454" t="s">
        <v>75</v>
      </c>
      <c r="H81" s="454" t="s">
        <v>76</v>
      </c>
    </row>
    <row r="82" spans="2:8" x14ac:dyDescent="0.25">
      <c r="B82" s="685"/>
      <c r="C82" s="453">
        <v>96002</v>
      </c>
      <c r="D82" s="455" t="str">
        <f>[43]ORÇAMENTO!D42</f>
        <v>FRESAGEM DESCONTÍNUA DE REVESTIMENTO BETUMINOSO</v>
      </c>
      <c r="E82" s="453"/>
      <c r="F82" s="456"/>
      <c r="G82" s="457"/>
      <c r="H82" s="457"/>
    </row>
    <row r="83" spans="2:8" ht="45" x14ac:dyDescent="0.25">
      <c r="B83" s="417" t="s">
        <v>77</v>
      </c>
      <c r="C83" s="417">
        <v>5811</v>
      </c>
      <c r="D83" s="418" t="s">
        <v>132</v>
      </c>
      <c r="E83" s="417" t="s">
        <v>78</v>
      </c>
      <c r="F83" s="458">
        <v>3.3999999999999998E-3</v>
      </c>
      <c r="G83" s="459">
        <v>180.63</v>
      </c>
      <c r="H83" s="459">
        <f t="shared" ref="H83:H95" si="6">TRUNC(G83*F83,2)</f>
        <v>0.61</v>
      </c>
    </row>
    <row r="84" spans="2:8" ht="45" x14ac:dyDescent="0.25">
      <c r="B84" s="417" t="s">
        <v>77</v>
      </c>
      <c r="C84" s="417">
        <v>5961</v>
      </c>
      <c r="D84" s="418" t="s">
        <v>149</v>
      </c>
      <c r="E84" s="417" t="s">
        <v>79</v>
      </c>
      <c r="F84" s="458">
        <v>1.0500000000000001E-2</v>
      </c>
      <c r="G84" s="459">
        <v>54.34</v>
      </c>
      <c r="H84" s="459">
        <f t="shared" si="6"/>
        <v>0.56999999999999995</v>
      </c>
    </row>
    <row r="85" spans="2:8" ht="45" x14ac:dyDescent="0.25">
      <c r="B85" s="417" t="s">
        <v>77</v>
      </c>
      <c r="C85" s="417">
        <v>6259</v>
      </c>
      <c r="D85" s="418" t="s">
        <v>150</v>
      </c>
      <c r="E85" s="417" t="s">
        <v>78</v>
      </c>
      <c r="F85" s="458">
        <v>5.9999999999999995E-4</v>
      </c>
      <c r="G85" s="459">
        <v>224.14</v>
      </c>
      <c r="H85" s="459">
        <f t="shared" si="6"/>
        <v>0.13</v>
      </c>
    </row>
    <row r="86" spans="2:8" ht="45" x14ac:dyDescent="0.25">
      <c r="B86" s="417" t="s">
        <v>77</v>
      </c>
      <c r="C86" s="417">
        <v>6260</v>
      </c>
      <c r="D86" s="418" t="s">
        <v>151</v>
      </c>
      <c r="E86" s="417" t="s">
        <v>79</v>
      </c>
      <c r="F86" s="458">
        <v>1.9E-3</v>
      </c>
      <c r="G86" s="459">
        <v>52.55</v>
      </c>
      <c r="H86" s="459">
        <f t="shared" si="6"/>
        <v>0.09</v>
      </c>
    </row>
    <row r="87" spans="2:8" x14ac:dyDescent="0.25">
      <c r="B87" s="417" t="s">
        <v>129</v>
      </c>
      <c r="C87" s="417">
        <v>44480</v>
      </c>
      <c r="D87" s="418" t="s">
        <v>152</v>
      </c>
      <c r="E87" s="417" t="s">
        <v>137</v>
      </c>
      <c r="F87" s="458">
        <v>2.8E-3</v>
      </c>
      <c r="G87" s="459">
        <v>22.13</v>
      </c>
      <c r="H87" s="459">
        <f t="shared" si="6"/>
        <v>0.06</v>
      </c>
    </row>
    <row r="88" spans="2:8" x14ac:dyDescent="0.25">
      <c r="B88" s="417" t="s">
        <v>129</v>
      </c>
      <c r="C88" s="417">
        <v>44473</v>
      </c>
      <c r="D88" s="418" t="s">
        <v>153</v>
      </c>
      <c r="E88" s="417" t="s">
        <v>154</v>
      </c>
      <c r="F88" s="458">
        <v>2.0000000000000001E-4</v>
      </c>
      <c r="G88" s="459">
        <v>2623.1</v>
      </c>
      <c r="H88" s="459">
        <f t="shared" si="6"/>
        <v>0.52</v>
      </c>
    </row>
    <row r="89" spans="2:8" x14ac:dyDescent="0.25">
      <c r="B89" s="417" t="s">
        <v>129</v>
      </c>
      <c r="C89" s="417">
        <v>44472</v>
      </c>
      <c r="D89" s="418" t="s">
        <v>155</v>
      </c>
      <c r="E89" s="417" t="s">
        <v>154</v>
      </c>
      <c r="F89" s="458">
        <v>1.95E-2</v>
      </c>
      <c r="G89" s="459">
        <v>59.3</v>
      </c>
      <c r="H89" s="459">
        <f t="shared" si="6"/>
        <v>1.1499999999999999</v>
      </c>
    </row>
    <row r="90" spans="2:8" x14ac:dyDescent="0.25">
      <c r="B90" s="417" t="s">
        <v>129</v>
      </c>
      <c r="C90" s="417">
        <v>44471</v>
      </c>
      <c r="D90" s="418" t="s">
        <v>156</v>
      </c>
      <c r="E90" s="417" t="s">
        <v>154</v>
      </c>
      <c r="F90" s="458">
        <v>1.1000000000000001E-3</v>
      </c>
      <c r="G90" s="459">
        <v>558.38</v>
      </c>
      <c r="H90" s="459">
        <f t="shared" si="6"/>
        <v>0.61</v>
      </c>
    </row>
    <row r="91" spans="2:8" x14ac:dyDescent="0.25">
      <c r="B91" s="417" t="s">
        <v>77</v>
      </c>
      <c r="C91" s="417">
        <v>88316</v>
      </c>
      <c r="D91" s="418" t="s">
        <v>82</v>
      </c>
      <c r="E91" s="417" t="s">
        <v>83</v>
      </c>
      <c r="F91" s="458">
        <v>2.7799999999999998E-2</v>
      </c>
      <c r="G91" s="459">
        <v>19.29</v>
      </c>
      <c r="H91" s="459">
        <f t="shared" si="6"/>
        <v>0.53</v>
      </c>
    </row>
    <row r="92" spans="2:8" ht="30" x14ac:dyDescent="0.25">
      <c r="B92" s="417" t="s">
        <v>77</v>
      </c>
      <c r="C92" s="417">
        <v>89234</v>
      </c>
      <c r="D92" s="418" t="s">
        <v>157</v>
      </c>
      <c r="E92" s="417" t="s">
        <v>78</v>
      </c>
      <c r="F92" s="458">
        <v>3.3999999999999998E-3</v>
      </c>
      <c r="G92" s="459">
        <v>544.35</v>
      </c>
      <c r="H92" s="459">
        <f t="shared" si="6"/>
        <v>1.85</v>
      </c>
    </row>
    <row r="93" spans="2:8" ht="30" x14ac:dyDescent="0.25">
      <c r="B93" s="417" t="s">
        <v>77</v>
      </c>
      <c r="C93" s="417">
        <v>89235</v>
      </c>
      <c r="D93" s="418" t="s">
        <v>158</v>
      </c>
      <c r="E93" s="417" t="s">
        <v>79</v>
      </c>
      <c r="F93" s="458">
        <v>1.0500000000000001E-2</v>
      </c>
      <c r="G93" s="459">
        <v>172.42</v>
      </c>
      <c r="H93" s="459">
        <f t="shared" si="6"/>
        <v>1.81</v>
      </c>
    </row>
    <row r="94" spans="2:8" ht="30" x14ac:dyDescent="0.25">
      <c r="B94" s="417" t="s">
        <v>77</v>
      </c>
      <c r="C94" s="417">
        <v>96156</v>
      </c>
      <c r="D94" s="418" t="s">
        <v>159</v>
      </c>
      <c r="E94" s="417" t="s">
        <v>79</v>
      </c>
      <c r="F94" s="458">
        <v>1.24E-2</v>
      </c>
      <c r="G94" s="459">
        <v>50.61</v>
      </c>
      <c r="H94" s="459">
        <f t="shared" si="6"/>
        <v>0.62</v>
      </c>
    </row>
    <row r="95" spans="2:8" ht="30" x14ac:dyDescent="0.25">
      <c r="B95" s="417" t="s">
        <v>77</v>
      </c>
      <c r="C95" s="417">
        <v>96158</v>
      </c>
      <c r="D95" s="418" t="s">
        <v>160</v>
      </c>
      <c r="E95" s="417" t="s">
        <v>78</v>
      </c>
      <c r="F95" s="458">
        <v>1.5E-3</v>
      </c>
      <c r="G95" s="459">
        <v>119.19</v>
      </c>
      <c r="H95" s="459">
        <f t="shared" si="6"/>
        <v>0.17</v>
      </c>
    </row>
    <row r="96" spans="2:8" ht="15.75" x14ac:dyDescent="0.25">
      <c r="G96" s="462" t="s">
        <v>84</v>
      </c>
      <c r="H96" s="462">
        <f>SUM(H83:H95)</f>
        <v>8.7199999999999989</v>
      </c>
    </row>
    <row r="99" spans="2:8" x14ac:dyDescent="0.25">
      <c r="B99" s="685" t="s">
        <v>70</v>
      </c>
      <c r="C99" s="453" t="s">
        <v>71</v>
      </c>
      <c r="D99" s="453" t="s">
        <v>72</v>
      </c>
      <c r="E99" s="453" t="s">
        <v>73</v>
      </c>
      <c r="F99" s="453" t="s">
        <v>74</v>
      </c>
      <c r="G99" s="454" t="s">
        <v>75</v>
      </c>
      <c r="H99" s="454" t="s">
        <v>76</v>
      </c>
    </row>
    <row r="100" spans="2:8" ht="45" x14ac:dyDescent="0.25">
      <c r="B100" s="685"/>
      <c r="C100" s="467" t="s">
        <v>492</v>
      </c>
      <c r="D100" s="455" t="str">
        <f>[43]ORÇAMENTO!D27</f>
        <v>REPERFILAMENTO DE PAVIMENTO COM APLICAÇÃO DE CONCRETO BETUMINOSO USINADO A QUENTE (CBUQ), CAMADA DE ROLAMENTO, COM ESPESSURA DE 3,0 CM - EXCLUSIVE TRANSPORTE.</v>
      </c>
      <c r="E100" s="453"/>
      <c r="F100" s="456"/>
      <c r="G100" s="457"/>
      <c r="H100" s="457"/>
    </row>
    <row r="101" spans="2:8" ht="30" x14ac:dyDescent="0.25">
      <c r="B101" s="417" t="s">
        <v>129</v>
      </c>
      <c r="C101" s="417">
        <v>1518</v>
      </c>
      <c r="D101" s="418" t="s">
        <v>262</v>
      </c>
      <c r="E101" s="417" t="s">
        <v>8</v>
      </c>
      <c r="F101" s="458">
        <v>2.5548000000000002</v>
      </c>
      <c r="G101" s="459">
        <v>500</v>
      </c>
      <c r="H101" s="459">
        <f>TRUNC(G101*F101,2)</f>
        <v>1277.4000000000001</v>
      </c>
    </row>
    <row r="102" spans="2:8" ht="30" x14ac:dyDescent="0.25">
      <c r="B102" s="417" t="s">
        <v>77</v>
      </c>
      <c r="C102" s="417">
        <v>5932</v>
      </c>
      <c r="D102" s="418" t="s">
        <v>80</v>
      </c>
      <c r="E102" s="417" t="s">
        <v>78</v>
      </c>
      <c r="F102" s="458">
        <v>7.7299999999999994E-2</v>
      </c>
      <c r="G102" s="459">
        <v>219.63</v>
      </c>
      <c r="H102" s="459">
        <f t="shared" ref="H102:H111" si="7">TRUNC(G102*F102,2)</f>
        <v>16.97</v>
      </c>
    </row>
    <row r="103" spans="2:8" ht="30" x14ac:dyDescent="0.25">
      <c r="B103" s="417" t="s">
        <v>77</v>
      </c>
      <c r="C103" s="417">
        <v>5934</v>
      </c>
      <c r="D103" s="418" t="s">
        <v>81</v>
      </c>
      <c r="E103" s="417" t="s">
        <v>79</v>
      </c>
      <c r="F103" s="458">
        <v>0.15809999999999999</v>
      </c>
      <c r="G103" s="459">
        <v>77.900000000000006</v>
      </c>
      <c r="H103" s="459">
        <f t="shared" si="7"/>
        <v>12.31</v>
      </c>
    </row>
    <row r="104" spans="2:8" x14ac:dyDescent="0.25">
      <c r="B104" s="417" t="s">
        <v>77</v>
      </c>
      <c r="C104" s="417">
        <v>88314</v>
      </c>
      <c r="D104" s="418" t="s">
        <v>263</v>
      </c>
      <c r="E104" s="417" t="s">
        <v>83</v>
      </c>
      <c r="F104" s="458">
        <v>1.8834</v>
      </c>
      <c r="G104" s="459">
        <v>16.2</v>
      </c>
      <c r="H104" s="459">
        <f t="shared" si="7"/>
        <v>30.51</v>
      </c>
    </row>
    <row r="105" spans="2:8" ht="45" x14ac:dyDescent="0.25">
      <c r="B105" s="417" t="s">
        <v>77</v>
      </c>
      <c r="C105" s="417">
        <v>91386</v>
      </c>
      <c r="D105" s="418" t="s">
        <v>264</v>
      </c>
      <c r="E105" s="417" t="s">
        <v>78</v>
      </c>
      <c r="F105" s="458">
        <v>7.7299999999999994E-2</v>
      </c>
      <c r="G105" s="459">
        <v>237.26</v>
      </c>
      <c r="H105" s="459">
        <f t="shared" si="7"/>
        <v>18.34</v>
      </c>
    </row>
    <row r="106" spans="2:8" ht="45" x14ac:dyDescent="0.25">
      <c r="B106" s="417" t="s">
        <v>77</v>
      </c>
      <c r="C106" s="417">
        <v>95631</v>
      </c>
      <c r="D106" s="418" t="s">
        <v>265</v>
      </c>
      <c r="E106" s="417" t="s">
        <v>78</v>
      </c>
      <c r="F106" s="458">
        <v>0.1118</v>
      </c>
      <c r="G106" s="459">
        <v>205.61</v>
      </c>
      <c r="H106" s="459">
        <f t="shared" si="7"/>
        <v>22.98</v>
      </c>
    </row>
    <row r="107" spans="2:8" ht="45" x14ac:dyDescent="0.25">
      <c r="B107" s="417" t="s">
        <v>77</v>
      </c>
      <c r="C107" s="417">
        <v>95632</v>
      </c>
      <c r="D107" s="418" t="s">
        <v>266</v>
      </c>
      <c r="E107" s="417" t="s">
        <v>79</v>
      </c>
      <c r="F107" s="458">
        <v>0.1236</v>
      </c>
      <c r="G107" s="459">
        <v>71.84</v>
      </c>
      <c r="H107" s="459">
        <f t="shared" si="7"/>
        <v>8.8699999999999992</v>
      </c>
    </row>
    <row r="108" spans="2:8" ht="30" x14ac:dyDescent="0.25">
      <c r="B108" s="417" t="s">
        <v>77</v>
      </c>
      <c r="C108" s="417">
        <v>96155</v>
      </c>
      <c r="D108" s="418" t="s">
        <v>267</v>
      </c>
      <c r="E108" s="417" t="s">
        <v>79</v>
      </c>
      <c r="F108" s="458">
        <v>0.17849999999999999</v>
      </c>
      <c r="G108" s="459">
        <v>39.83</v>
      </c>
      <c r="H108" s="459">
        <f t="shared" si="7"/>
        <v>7.1</v>
      </c>
    </row>
    <row r="109" spans="2:8" ht="30" x14ac:dyDescent="0.25">
      <c r="B109" s="417" t="s">
        <v>77</v>
      </c>
      <c r="C109" s="417">
        <v>96157</v>
      </c>
      <c r="D109" s="418" t="s">
        <v>268</v>
      </c>
      <c r="E109" s="417" t="s">
        <v>78</v>
      </c>
      <c r="F109" s="458">
        <v>5.6899999999999999E-2</v>
      </c>
      <c r="G109" s="459">
        <v>116.91</v>
      </c>
      <c r="H109" s="459">
        <f t="shared" si="7"/>
        <v>6.65</v>
      </c>
    </row>
    <row r="110" spans="2:8" ht="45" x14ac:dyDescent="0.25">
      <c r="B110" s="417" t="s">
        <v>77</v>
      </c>
      <c r="C110" s="417">
        <v>96463</v>
      </c>
      <c r="D110" s="418" t="s">
        <v>127</v>
      </c>
      <c r="E110" s="417" t="s">
        <v>78</v>
      </c>
      <c r="F110" s="458">
        <v>5.8200000000000002E-2</v>
      </c>
      <c r="G110" s="459">
        <v>196.47</v>
      </c>
      <c r="H110" s="459">
        <f t="shared" si="7"/>
        <v>11.43</v>
      </c>
    </row>
    <row r="111" spans="2:8" ht="45" x14ac:dyDescent="0.25">
      <c r="B111" s="417" t="s">
        <v>77</v>
      </c>
      <c r="C111" s="417">
        <v>96464</v>
      </c>
      <c r="D111" s="418" t="s">
        <v>128</v>
      </c>
      <c r="E111" s="417" t="s">
        <v>79</v>
      </c>
      <c r="F111" s="458">
        <v>0.41260000000000002</v>
      </c>
      <c r="G111" s="459">
        <v>77.67</v>
      </c>
      <c r="H111" s="459">
        <f t="shared" si="7"/>
        <v>32.04</v>
      </c>
    </row>
    <row r="112" spans="2:8" ht="15.75" x14ac:dyDescent="0.25">
      <c r="G112" s="462" t="s">
        <v>84</v>
      </c>
      <c r="H112" s="462">
        <f>SUM(H101:H111)</f>
        <v>1444.6</v>
      </c>
    </row>
    <row r="115" spans="2:8" x14ac:dyDescent="0.25">
      <c r="B115" s="685" t="s">
        <v>70</v>
      </c>
      <c r="C115" s="453" t="s">
        <v>71</v>
      </c>
      <c r="D115" s="453" t="s">
        <v>72</v>
      </c>
      <c r="E115" s="453" t="s">
        <v>73</v>
      </c>
      <c r="F115" s="453" t="s">
        <v>74</v>
      </c>
      <c r="G115" s="454" t="s">
        <v>75</v>
      </c>
      <c r="H115" s="454" t="s">
        <v>76</v>
      </c>
    </row>
    <row r="116" spans="2:8" ht="30" x14ac:dyDescent="0.25">
      <c r="B116" s="685"/>
      <c r="C116" s="453">
        <v>72846</v>
      </c>
      <c r="D116" s="455" t="str">
        <f>[43]ORÇAMENTO!D21</f>
        <v>CARGA, MANOBRAS E DESCARGA DE MISTURA BETUMINOSA A QUENTE, COM CAMINHAO BASCULANTE 6 M3</v>
      </c>
      <c r="E116" s="453"/>
      <c r="F116" s="456"/>
      <c r="G116" s="457"/>
      <c r="H116" s="457"/>
    </row>
    <row r="117" spans="2:8" ht="45" x14ac:dyDescent="0.25">
      <c r="B117" s="417" t="s">
        <v>77</v>
      </c>
      <c r="C117" s="417">
        <v>5811</v>
      </c>
      <c r="D117" s="418" t="s">
        <v>132</v>
      </c>
      <c r="E117" s="417" t="s">
        <v>78</v>
      </c>
      <c r="F117" s="463">
        <v>2.3199999999999998E-2</v>
      </c>
      <c r="G117" s="459">
        <v>180.63</v>
      </c>
      <c r="H117" s="459">
        <f t="shared" ref="H117" si="8">TRUNC(F117*G117,2)</f>
        <v>4.1900000000000004</v>
      </c>
    </row>
    <row r="118" spans="2:8" ht="15.75" x14ac:dyDescent="0.25">
      <c r="G118" s="462" t="s">
        <v>84</v>
      </c>
      <c r="H118" s="462">
        <f>SUM(H117)</f>
        <v>4.1900000000000004</v>
      </c>
    </row>
    <row r="121" spans="2:8" x14ac:dyDescent="0.25">
      <c r="B121" s="685" t="s">
        <v>70</v>
      </c>
      <c r="C121" s="453" t="s">
        <v>71</v>
      </c>
      <c r="D121" s="453" t="s">
        <v>72</v>
      </c>
      <c r="E121" s="453" t="s">
        <v>73</v>
      </c>
      <c r="F121" s="453" t="s">
        <v>74</v>
      </c>
      <c r="G121" s="454" t="s">
        <v>75</v>
      </c>
      <c r="H121" s="454" t="s">
        <v>76</v>
      </c>
    </row>
    <row r="122" spans="2:8" x14ac:dyDescent="0.25">
      <c r="B122" s="685"/>
      <c r="C122" s="453">
        <v>83661</v>
      </c>
      <c r="D122" s="455" t="s">
        <v>296</v>
      </c>
      <c r="E122" s="453"/>
      <c r="F122" s="456"/>
      <c r="G122" s="457"/>
      <c r="H122" s="457"/>
    </row>
    <row r="123" spans="2:8" x14ac:dyDescent="0.25">
      <c r="B123" s="417" t="s">
        <v>129</v>
      </c>
      <c r="C123" s="417">
        <v>370</v>
      </c>
      <c r="D123" s="418" t="s">
        <v>141</v>
      </c>
      <c r="E123" s="417" t="s">
        <v>137</v>
      </c>
      <c r="F123" s="468">
        <v>0.35</v>
      </c>
      <c r="G123" s="459">
        <v>128</v>
      </c>
      <c r="H123" s="459">
        <f t="shared" ref="H123:H128" si="9">TRUNC(G123*F123,2)</f>
        <v>44.8</v>
      </c>
    </row>
    <row r="124" spans="2:8" x14ac:dyDescent="0.25">
      <c r="B124" s="417" t="s">
        <v>129</v>
      </c>
      <c r="C124" s="417">
        <v>4718</v>
      </c>
      <c r="D124" s="418" t="s">
        <v>293</v>
      </c>
      <c r="E124" s="417" t="s">
        <v>137</v>
      </c>
      <c r="F124" s="468">
        <v>0.22</v>
      </c>
      <c r="G124" s="459">
        <v>130</v>
      </c>
      <c r="H124" s="459">
        <f t="shared" si="9"/>
        <v>28.6</v>
      </c>
    </row>
    <row r="125" spans="2:8" x14ac:dyDescent="0.25">
      <c r="B125" s="417" t="s">
        <v>129</v>
      </c>
      <c r="C125" s="417">
        <v>12583</v>
      </c>
      <c r="D125" s="418" t="s">
        <v>294</v>
      </c>
      <c r="E125" s="417" t="s">
        <v>24</v>
      </c>
      <c r="F125" s="468">
        <v>1</v>
      </c>
      <c r="G125" s="459">
        <v>37.29</v>
      </c>
      <c r="H125" s="459">
        <f t="shared" si="9"/>
        <v>37.29</v>
      </c>
    </row>
    <row r="126" spans="2:8" x14ac:dyDescent="0.25">
      <c r="B126" s="417" t="s">
        <v>77</v>
      </c>
      <c r="C126" s="417">
        <v>88309</v>
      </c>
      <c r="D126" s="418" t="s">
        <v>133</v>
      </c>
      <c r="E126" s="417" t="s">
        <v>83</v>
      </c>
      <c r="F126" s="468">
        <v>0.21</v>
      </c>
      <c r="G126" s="459">
        <v>24.33</v>
      </c>
      <c r="H126" s="459">
        <f t="shared" si="9"/>
        <v>5.0999999999999996</v>
      </c>
    </row>
    <row r="127" spans="2:8" x14ac:dyDescent="0.25">
      <c r="B127" s="417" t="s">
        <v>77</v>
      </c>
      <c r="C127" s="417">
        <v>88316</v>
      </c>
      <c r="D127" s="418" t="s">
        <v>82</v>
      </c>
      <c r="E127" s="417" t="s">
        <v>83</v>
      </c>
      <c r="F127" s="468">
        <v>2.1</v>
      </c>
      <c r="G127" s="459">
        <v>19.29</v>
      </c>
      <c r="H127" s="459">
        <f t="shared" si="9"/>
        <v>40.5</v>
      </c>
    </row>
    <row r="128" spans="2:8" ht="60" x14ac:dyDescent="0.25">
      <c r="B128" s="417" t="s">
        <v>77</v>
      </c>
      <c r="C128" s="417">
        <v>90099</v>
      </c>
      <c r="D128" s="418" t="s">
        <v>295</v>
      </c>
      <c r="E128" s="417" t="s">
        <v>137</v>
      </c>
      <c r="F128" s="468">
        <v>0.75</v>
      </c>
      <c r="G128" s="459">
        <v>13.24</v>
      </c>
      <c r="H128" s="459">
        <f t="shared" si="9"/>
        <v>9.93</v>
      </c>
    </row>
    <row r="129" spans="2:8" ht="15.75" x14ac:dyDescent="0.25">
      <c r="G129" s="462" t="s">
        <v>84</v>
      </c>
      <c r="H129" s="462">
        <f>SUM(H123:H128)</f>
        <v>166.22</v>
      </c>
    </row>
    <row r="133" spans="2:8" x14ac:dyDescent="0.25">
      <c r="B133" s="685" t="s">
        <v>70</v>
      </c>
      <c r="C133" s="453" t="s">
        <v>71</v>
      </c>
      <c r="D133" s="453" t="s">
        <v>72</v>
      </c>
      <c r="E133" s="453" t="s">
        <v>73</v>
      </c>
      <c r="F133" s="453" t="s">
        <v>74</v>
      </c>
      <c r="G133" s="454" t="s">
        <v>75</v>
      </c>
      <c r="H133" s="454" t="s">
        <v>76</v>
      </c>
    </row>
    <row r="134" spans="2:8" ht="30" x14ac:dyDescent="0.25">
      <c r="B134" s="685"/>
      <c r="C134" s="453" t="s">
        <v>493</v>
      </c>
      <c r="D134" s="455" t="s">
        <v>435</v>
      </c>
      <c r="E134" s="453"/>
      <c r="F134" s="456"/>
      <c r="G134" s="457"/>
      <c r="H134" s="457"/>
    </row>
    <row r="135" spans="2:8" ht="30" x14ac:dyDescent="0.25">
      <c r="B135" s="417" t="s">
        <v>77</v>
      </c>
      <c r="C135" s="417">
        <v>91277</v>
      </c>
      <c r="D135" s="418" t="s">
        <v>298</v>
      </c>
      <c r="E135" s="417" t="s">
        <v>78</v>
      </c>
      <c r="F135" s="468">
        <f>0.25/0.56</f>
        <v>0.4464285714285714</v>
      </c>
      <c r="G135" s="459">
        <v>8.74</v>
      </c>
      <c r="H135" s="459">
        <f t="shared" ref="H135:H141" si="10">TRUNC(G135*F135,2)</f>
        <v>3.9</v>
      </c>
    </row>
    <row r="136" spans="2:8" ht="30" x14ac:dyDescent="0.25">
      <c r="B136" s="417" t="s">
        <v>77</v>
      </c>
      <c r="C136" s="417">
        <v>91278</v>
      </c>
      <c r="D136" s="418" t="s">
        <v>299</v>
      </c>
      <c r="E136" s="417" t="s">
        <v>79</v>
      </c>
      <c r="F136" s="468">
        <f>0.75/0.56</f>
        <v>1.3392857142857142</v>
      </c>
      <c r="G136" s="459">
        <v>0.51</v>
      </c>
      <c r="H136" s="459">
        <f t="shared" si="10"/>
        <v>0.68</v>
      </c>
    </row>
    <row r="137" spans="2:8" ht="45" x14ac:dyDescent="0.25">
      <c r="B137" s="417" t="s">
        <v>77</v>
      </c>
      <c r="C137" s="417">
        <v>91283</v>
      </c>
      <c r="D137" s="418" t="s">
        <v>161</v>
      </c>
      <c r="E137" s="417" t="s">
        <v>78</v>
      </c>
      <c r="F137" s="468">
        <f>0.16/0.56</f>
        <v>0.2857142857142857</v>
      </c>
      <c r="G137" s="459">
        <v>10.050000000000001</v>
      </c>
      <c r="H137" s="459">
        <f t="shared" si="10"/>
        <v>2.87</v>
      </c>
    </row>
    <row r="138" spans="2:8" ht="45" x14ac:dyDescent="0.25">
      <c r="B138" s="417" t="s">
        <v>77</v>
      </c>
      <c r="C138" s="417">
        <v>91285</v>
      </c>
      <c r="D138" s="418" t="s">
        <v>162</v>
      </c>
      <c r="E138" s="417" t="s">
        <v>79</v>
      </c>
      <c r="F138" s="468">
        <f>0.84/0.56</f>
        <v>1.4999999999999998</v>
      </c>
      <c r="G138" s="459">
        <v>1.1000000000000001</v>
      </c>
      <c r="H138" s="459">
        <f t="shared" si="10"/>
        <v>1.65</v>
      </c>
    </row>
    <row r="139" spans="2:8" x14ac:dyDescent="0.25">
      <c r="B139" s="417" t="s">
        <v>77</v>
      </c>
      <c r="C139" s="417">
        <v>88316</v>
      </c>
      <c r="D139" s="418" t="s">
        <v>82</v>
      </c>
      <c r="E139" s="417" t="s">
        <v>83</v>
      </c>
      <c r="F139" s="468">
        <f>4/0.56</f>
        <v>7.1428571428571423</v>
      </c>
      <c r="G139" s="459">
        <v>19.29</v>
      </c>
      <c r="H139" s="459">
        <f t="shared" si="10"/>
        <v>137.78</v>
      </c>
    </row>
    <row r="140" spans="2:8" x14ac:dyDescent="0.25">
      <c r="B140" s="417" t="s">
        <v>77</v>
      </c>
      <c r="C140" s="417">
        <v>88314</v>
      </c>
      <c r="D140" s="418" t="s">
        <v>263</v>
      </c>
      <c r="E140" s="417" t="s">
        <v>83</v>
      </c>
      <c r="F140" s="458">
        <f>2/0.56</f>
        <v>3.5714285714285712</v>
      </c>
      <c r="G140" s="459">
        <v>16.2</v>
      </c>
      <c r="H140" s="459">
        <f t="shared" si="10"/>
        <v>57.85</v>
      </c>
    </row>
    <row r="141" spans="2:8" ht="30" x14ac:dyDescent="0.25">
      <c r="B141" s="417" t="s">
        <v>129</v>
      </c>
      <c r="C141" s="417">
        <v>1518</v>
      </c>
      <c r="D141" s="418" t="s">
        <v>262</v>
      </c>
      <c r="E141" s="417" t="s">
        <v>8</v>
      </c>
      <c r="F141" s="458">
        <v>2.5548000000000002</v>
      </c>
      <c r="G141" s="459">
        <v>500</v>
      </c>
      <c r="H141" s="459">
        <f t="shared" si="10"/>
        <v>1277.4000000000001</v>
      </c>
    </row>
    <row r="142" spans="2:8" ht="15.75" x14ac:dyDescent="0.25">
      <c r="B142" s="417"/>
      <c r="C142" s="417"/>
      <c r="D142" s="418"/>
      <c r="F142" s="468"/>
      <c r="G142" s="462" t="s">
        <v>84</v>
      </c>
      <c r="H142" s="462">
        <f>SUM(H135:H141)</f>
        <v>1482.13</v>
      </c>
    </row>
    <row r="145" spans="2:12" x14ac:dyDescent="0.25">
      <c r="B145" s="685" t="s">
        <v>70</v>
      </c>
      <c r="C145" s="453" t="s">
        <v>71</v>
      </c>
      <c r="D145" s="453" t="s">
        <v>72</v>
      </c>
      <c r="E145" s="453" t="s">
        <v>73</v>
      </c>
      <c r="F145" s="453" t="s">
        <v>74</v>
      </c>
      <c r="G145" s="454" t="s">
        <v>75</v>
      </c>
      <c r="H145" s="454" t="s">
        <v>76</v>
      </c>
    </row>
    <row r="146" spans="2:12" x14ac:dyDescent="0.25">
      <c r="B146" s="685"/>
      <c r="C146" s="453" t="s">
        <v>495</v>
      </c>
      <c r="D146" s="455" t="s">
        <v>300</v>
      </c>
      <c r="E146" s="453"/>
      <c r="F146" s="456"/>
      <c r="G146" s="457"/>
      <c r="H146" s="457"/>
    </row>
    <row r="147" spans="2:12" x14ac:dyDescent="0.25">
      <c r="B147" s="417" t="s">
        <v>129</v>
      </c>
      <c r="C147" s="417">
        <v>40813</v>
      </c>
      <c r="D147" s="418" t="s">
        <v>302</v>
      </c>
      <c r="E147" s="417" t="s">
        <v>308</v>
      </c>
      <c r="F147" s="468">
        <v>1</v>
      </c>
      <c r="G147" s="459">
        <v>21261.88</v>
      </c>
      <c r="H147" s="459">
        <f t="shared" ref="H147:H154" si="11">TRUNC(G147*F147,2)</f>
        <v>21261.88</v>
      </c>
      <c r="L147" s="433">
        <f>16*10587.46</f>
        <v>169399.36</v>
      </c>
    </row>
    <row r="148" spans="2:12" x14ac:dyDescent="0.25">
      <c r="B148" s="417" t="s">
        <v>129</v>
      </c>
      <c r="C148" s="417">
        <v>40931</v>
      </c>
      <c r="D148" s="418" t="s">
        <v>303</v>
      </c>
      <c r="E148" s="417" t="s">
        <v>308</v>
      </c>
      <c r="F148" s="468">
        <v>1</v>
      </c>
      <c r="G148" s="459">
        <v>4826.01</v>
      </c>
      <c r="H148" s="459">
        <f t="shared" si="11"/>
        <v>4826.01</v>
      </c>
    </row>
    <row r="149" spans="2:12" x14ac:dyDescent="0.25">
      <c r="B149" s="417" t="s">
        <v>129</v>
      </c>
      <c r="C149" s="417">
        <v>40944</v>
      </c>
      <c r="D149" s="418" t="s">
        <v>304</v>
      </c>
      <c r="E149" s="417" t="s">
        <v>308</v>
      </c>
      <c r="F149" s="468">
        <v>1</v>
      </c>
      <c r="G149" s="459">
        <v>4503.18</v>
      </c>
      <c r="H149" s="459">
        <f t="shared" si="11"/>
        <v>4503.18</v>
      </c>
    </row>
    <row r="150" spans="2:12" x14ac:dyDescent="0.25">
      <c r="B150" s="417" t="s">
        <v>129</v>
      </c>
      <c r="C150" s="417">
        <v>40812</v>
      </c>
      <c r="D150" s="418" t="s">
        <v>305</v>
      </c>
      <c r="E150" s="417" t="s">
        <v>308</v>
      </c>
      <c r="F150" s="468">
        <v>1</v>
      </c>
      <c r="G150" s="459">
        <v>2573.25</v>
      </c>
      <c r="H150" s="459">
        <f t="shared" si="11"/>
        <v>2573.25</v>
      </c>
    </row>
    <row r="151" spans="2:12" x14ac:dyDescent="0.25">
      <c r="B151" s="417" t="s">
        <v>129</v>
      </c>
      <c r="C151" s="417">
        <v>41090</v>
      </c>
      <c r="D151" s="418" t="s">
        <v>312</v>
      </c>
      <c r="E151" s="417" t="s">
        <v>308</v>
      </c>
      <c r="F151" s="468">
        <v>1</v>
      </c>
      <c r="G151" s="459">
        <v>4134.3599999999997</v>
      </c>
      <c r="H151" s="459">
        <f t="shared" si="11"/>
        <v>4134.3599999999997</v>
      </c>
    </row>
    <row r="152" spans="2:12" x14ac:dyDescent="0.25">
      <c r="B152" s="417" t="s">
        <v>129</v>
      </c>
      <c r="C152" s="417">
        <v>41089</v>
      </c>
      <c r="D152" s="418" t="s">
        <v>313</v>
      </c>
      <c r="E152" s="417" t="s">
        <v>308</v>
      </c>
      <c r="F152" s="468">
        <v>1</v>
      </c>
      <c r="G152" s="459">
        <v>4547.79</v>
      </c>
      <c r="H152" s="459">
        <f t="shared" si="11"/>
        <v>4547.79</v>
      </c>
    </row>
    <row r="153" spans="2:12" ht="30" x14ac:dyDescent="0.25">
      <c r="B153" s="417" t="s">
        <v>129</v>
      </c>
      <c r="C153" s="417">
        <v>41776</v>
      </c>
      <c r="D153" s="418" t="s">
        <v>314</v>
      </c>
      <c r="E153" s="417" t="s">
        <v>301</v>
      </c>
      <c r="F153" s="468">
        <f>7*30</f>
        <v>210</v>
      </c>
      <c r="G153" s="459">
        <v>19.149999999999999</v>
      </c>
      <c r="H153" s="459">
        <f t="shared" si="11"/>
        <v>4021.5</v>
      </c>
    </row>
    <row r="154" spans="2:12" x14ac:dyDescent="0.25">
      <c r="B154" s="417" t="s">
        <v>129</v>
      </c>
      <c r="C154" s="417">
        <v>40990</v>
      </c>
      <c r="D154" s="418" t="s">
        <v>315</v>
      </c>
      <c r="E154" s="417" t="s">
        <v>308</v>
      </c>
      <c r="F154" s="468">
        <v>1</v>
      </c>
      <c r="G154" s="459">
        <v>2755.04</v>
      </c>
      <c r="H154" s="459">
        <f t="shared" si="11"/>
        <v>2755.04</v>
      </c>
    </row>
    <row r="155" spans="2:12" ht="15.75" x14ac:dyDescent="0.25">
      <c r="B155" s="417"/>
      <c r="C155" s="417"/>
      <c r="D155" s="418"/>
      <c r="F155" s="468"/>
      <c r="G155" s="462" t="s">
        <v>84</v>
      </c>
      <c r="H155" s="462">
        <f>SUM(H147:H154)</f>
        <v>48623.01</v>
      </c>
    </row>
    <row r="159" spans="2:12" x14ac:dyDescent="0.25">
      <c r="B159" s="685" t="s">
        <v>70</v>
      </c>
      <c r="C159" s="453" t="s">
        <v>71</v>
      </c>
      <c r="D159" s="453" t="s">
        <v>72</v>
      </c>
      <c r="E159" s="453" t="s">
        <v>73</v>
      </c>
      <c r="F159" s="453" t="s">
        <v>74</v>
      </c>
      <c r="G159" s="454" t="s">
        <v>75</v>
      </c>
      <c r="H159" s="454" t="s">
        <v>76</v>
      </c>
    </row>
    <row r="160" spans="2:12" x14ac:dyDescent="0.25">
      <c r="B160" s="685"/>
      <c r="C160" s="453" t="s">
        <v>494</v>
      </c>
      <c r="D160" s="455" t="s">
        <v>361</v>
      </c>
      <c r="E160" s="453"/>
      <c r="F160" s="456"/>
      <c r="G160" s="457"/>
      <c r="H160" s="457"/>
    </row>
    <row r="161" spans="2:8" ht="30" x14ac:dyDescent="0.25">
      <c r="B161" s="417" t="s">
        <v>77</v>
      </c>
      <c r="C161" s="417">
        <v>5795</v>
      </c>
      <c r="D161" s="418" t="s">
        <v>359</v>
      </c>
      <c r="E161" s="417" t="s">
        <v>78</v>
      </c>
      <c r="F161" s="468">
        <v>1.5562</v>
      </c>
      <c r="G161" s="459">
        <v>19.63</v>
      </c>
      <c r="H161" s="459">
        <f t="shared" ref="H161:H163" si="12">TRUNC(G161*F161,2)</f>
        <v>30.54</v>
      </c>
    </row>
    <row r="162" spans="2:8" ht="30" x14ac:dyDescent="0.25">
      <c r="B162" s="417" t="s">
        <v>77</v>
      </c>
      <c r="C162" s="417">
        <v>5952</v>
      </c>
      <c r="D162" s="418" t="s">
        <v>360</v>
      </c>
      <c r="E162" s="417" t="s">
        <v>79</v>
      </c>
      <c r="F162" s="468">
        <v>0.44109999999999999</v>
      </c>
      <c r="G162" s="459">
        <v>17.36</v>
      </c>
      <c r="H162" s="459">
        <f t="shared" si="12"/>
        <v>7.65</v>
      </c>
    </row>
    <row r="163" spans="2:8" x14ac:dyDescent="0.25">
      <c r="B163" s="417" t="s">
        <v>77</v>
      </c>
      <c r="C163" s="417">
        <v>88309</v>
      </c>
      <c r="D163" s="418" t="s">
        <v>133</v>
      </c>
      <c r="E163" s="417" t="s">
        <v>83</v>
      </c>
      <c r="F163" s="468">
        <v>0.30509999999999998</v>
      </c>
      <c r="G163" s="459">
        <v>24.33</v>
      </c>
      <c r="H163" s="459">
        <f t="shared" si="12"/>
        <v>7.42</v>
      </c>
    </row>
    <row r="164" spans="2:8" x14ac:dyDescent="0.25">
      <c r="B164" s="417" t="s">
        <v>77</v>
      </c>
      <c r="C164" s="417">
        <v>88316</v>
      </c>
      <c r="D164" s="418" t="s">
        <v>82</v>
      </c>
      <c r="E164" s="417" t="s">
        <v>83</v>
      </c>
      <c r="F164" s="468">
        <v>3.153</v>
      </c>
      <c r="G164" s="459">
        <v>19.29</v>
      </c>
      <c r="H164" s="459">
        <f>TRUNC(G164*F164,2)</f>
        <v>60.82</v>
      </c>
    </row>
    <row r="165" spans="2:8" ht="15.75" x14ac:dyDescent="0.25">
      <c r="G165" s="462" t="s">
        <v>84</v>
      </c>
      <c r="H165" s="462">
        <f>SUM(H161:H164)</f>
        <v>106.43</v>
      </c>
    </row>
    <row r="168" spans="2:8" x14ac:dyDescent="0.25">
      <c r="B168" s="685" t="s">
        <v>70</v>
      </c>
      <c r="C168" s="453" t="s">
        <v>71</v>
      </c>
      <c r="D168" s="453" t="s">
        <v>72</v>
      </c>
      <c r="E168" s="453" t="s">
        <v>73</v>
      </c>
      <c r="F168" s="453" t="s">
        <v>74</v>
      </c>
      <c r="G168" s="454" t="s">
        <v>75</v>
      </c>
      <c r="H168" s="454" t="s">
        <v>76</v>
      </c>
    </row>
    <row r="169" spans="2:8" ht="45" x14ac:dyDescent="0.25">
      <c r="B169" s="685"/>
      <c r="C169" s="453">
        <v>83627</v>
      </c>
      <c r="D169" s="455" t="s">
        <v>386</v>
      </c>
      <c r="E169" s="453"/>
      <c r="F169" s="456"/>
      <c r="G169" s="457"/>
      <c r="H169" s="457"/>
    </row>
    <row r="170" spans="2:8" ht="30" x14ac:dyDescent="0.25">
      <c r="B170" s="417" t="s">
        <v>129</v>
      </c>
      <c r="C170" s="417">
        <v>11301</v>
      </c>
      <c r="D170" s="418" t="s">
        <v>384</v>
      </c>
      <c r="E170" s="417" t="s">
        <v>154</v>
      </c>
      <c r="F170" s="468">
        <v>1</v>
      </c>
      <c r="G170" s="459">
        <v>629.09</v>
      </c>
      <c r="H170" s="459">
        <f t="shared" ref="H170:H173" si="13">TRUNC(G170*F170,2)</f>
        <v>629.09</v>
      </c>
    </row>
    <row r="171" spans="2:8" ht="30" x14ac:dyDescent="0.25">
      <c r="B171" s="417" t="s">
        <v>77</v>
      </c>
      <c r="C171" s="417">
        <v>87316</v>
      </c>
      <c r="D171" s="418" t="s">
        <v>381</v>
      </c>
      <c r="E171" s="417" t="s">
        <v>137</v>
      </c>
      <c r="F171" s="468">
        <v>5.0000000000000001E-3</v>
      </c>
      <c r="G171" s="459">
        <v>519.9</v>
      </c>
      <c r="H171" s="459">
        <f t="shared" si="13"/>
        <v>2.59</v>
      </c>
    </row>
    <row r="172" spans="2:8" x14ac:dyDescent="0.25">
      <c r="B172" s="417" t="s">
        <v>77</v>
      </c>
      <c r="C172" s="417">
        <v>88309</v>
      </c>
      <c r="D172" s="418" t="s">
        <v>133</v>
      </c>
      <c r="E172" s="417" t="s">
        <v>83</v>
      </c>
      <c r="F172" s="468">
        <v>2</v>
      </c>
      <c r="G172" s="459">
        <v>24.33</v>
      </c>
      <c r="H172" s="459">
        <f t="shared" si="13"/>
        <v>48.66</v>
      </c>
    </row>
    <row r="173" spans="2:8" x14ac:dyDescent="0.25">
      <c r="B173" s="417" t="s">
        <v>77</v>
      </c>
      <c r="C173" s="417">
        <v>88316</v>
      </c>
      <c r="D173" s="418" t="s">
        <v>82</v>
      </c>
      <c r="E173" s="417" t="s">
        <v>83</v>
      </c>
      <c r="F173" s="468">
        <v>2</v>
      </c>
      <c r="G173" s="459">
        <v>19.29</v>
      </c>
      <c r="H173" s="459">
        <f t="shared" si="13"/>
        <v>38.58</v>
      </c>
    </row>
    <row r="174" spans="2:8" ht="15.75" x14ac:dyDescent="0.25">
      <c r="G174" s="462" t="s">
        <v>84</v>
      </c>
      <c r="H174" s="462">
        <f>SUM(H170:H173)</f>
        <v>718.92000000000007</v>
      </c>
    </row>
    <row r="177" spans="2:8" x14ac:dyDescent="0.25">
      <c r="B177" s="685" t="s">
        <v>70</v>
      </c>
      <c r="C177" s="453" t="s">
        <v>71</v>
      </c>
      <c r="D177" s="453" t="s">
        <v>72</v>
      </c>
      <c r="E177" s="453" t="s">
        <v>73</v>
      </c>
      <c r="F177" s="453" t="s">
        <v>74</v>
      </c>
      <c r="G177" s="454" t="s">
        <v>75</v>
      </c>
      <c r="H177" s="454" t="s">
        <v>76</v>
      </c>
    </row>
    <row r="178" spans="2:8" x14ac:dyDescent="0.25">
      <c r="B178" s="685"/>
      <c r="C178" s="453" t="s">
        <v>391</v>
      </c>
      <c r="D178" s="455" t="s">
        <v>392</v>
      </c>
      <c r="E178" s="453"/>
      <c r="F178" s="456"/>
      <c r="G178" s="457"/>
      <c r="H178" s="457"/>
    </row>
    <row r="179" spans="2:8" ht="30" x14ac:dyDescent="0.25">
      <c r="B179" s="417" t="s">
        <v>129</v>
      </c>
      <c r="C179" s="417">
        <v>4417</v>
      </c>
      <c r="D179" s="418" t="s">
        <v>393</v>
      </c>
      <c r="E179" s="417" t="s">
        <v>24</v>
      </c>
      <c r="F179" s="468">
        <v>1</v>
      </c>
      <c r="G179" s="459">
        <v>6.39</v>
      </c>
      <c r="H179" s="459">
        <f t="shared" ref="H179:H185" si="14">TRUNC(G179*F179,2)</f>
        <v>6.39</v>
      </c>
    </row>
    <row r="180" spans="2:8" x14ac:dyDescent="0.25">
      <c r="B180" s="417" t="s">
        <v>129</v>
      </c>
      <c r="C180" s="417">
        <v>4491</v>
      </c>
      <c r="D180" s="418" t="s">
        <v>537</v>
      </c>
      <c r="E180" s="417" t="s">
        <v>24</v>
      </c>
      <c r="F180" s="468">
        <v>4</v>
      </c>
      <c r="G180" s="459">
        <v>11.93</v>
      </c>
      <c r="H180" s="459">
        <f t="shared" si="14"/>
        <v>47.72</v>
      </c>
    </row>
    <row r="181" spans="2:8" ht="30" x14ac:dyDescent="0.25">
      <c r="B181" s="417" t="s">
        <v>129</v>
      </c>
      <c r="C181" s="417">
        <v>4813</v>
      </c>
      <c r="D181" s="418" t="s">
        <v>538</v>
      </c>
      <c r="E181" s="417" t="s">
        <v>9</v>
      </c>
      <c r="F181" s="468">
        <v>1</v>
      </c>
      <c r="G181" s="459">
        <v>250</v>
      </c>
      <c r="H181" s="459">
        <f t="shared" si="14"/>
        <v>250</v>
      </c>
    </row>
    <row r="182" spans="2:8" x14ac:dyDescent="0.25">
      <c r="B182" s="417" t="s">
        <v>129</v>
      </c>
      <c r="C182" s="417">
        <v>5075</v>
      </c>
      <c r="D182" s="418" t="s">
        <v>394</v>
      </c>
      <c r="E182" s="417" t="s">
        <v>130</v>
      </c>
      <c r="F182" s="468">
        <v>0.11</v>
      </c>
      <c r="G182" s="459">
        <v>25.43</v>
      </c>
      <c r="H182" s="459">
        <f t="shared" si="14"/>
        <v>2.79</v>
      </c>
    </row>
    <row r="183" spans="2:8" ht="30" x14ac:dyDescent="0.25">
      <c r="B183" s="469" t="s">
        <v>390</v>
      </c>
      <c r="C183" s="417">
        <v>88262</v>
      </c>
      <c r="D183" s="418" t="s">
        <v>142</v>
      </c>
      <c r="E183" s="417" t="s">
        <v>83</v>
      </c>
      <c r="F183" s="468">
        <v>1</v>
      </c>
      <c r="G183" s="459">
        <v>23.96</v>
      </c>
      <c r="H183" s="459">
        <f t="shared" si="14"/>
        <v>23.96</v>
      </c>
    </row>
    <row r="184" spans="2:8" ht="30" x14ac:dyDescent="0.25">
      <c r="B184" s="469" t="s">
        <v>390</v>
      </c>
      <c r="C184" s="417">
        <v>88316</v>
      </c>
      <c r="D184" s="418" t="s">
        <v>82</v>
      </c>
      <c r="E184" s="417" t="s">
        <v>83</v>
      </c>
      <c r="F184" s="468">
        <v>2</v>
      </c>
      <c r="G184" s="459">
        <v>19.29</v>
      </c>
      <c r="H184" s="459">
        <f t="shared" si="14"/>
        <v>38.58</v>
      </c>
    </row>
    <row r="185" spans="2:8" ht="30" x14ac:dyDescent="0.25">
      <c r="B185" s="469" t="s">
        <v>390</v>
      </c>
      <c r="C185" s="417">
        <v>94962</v>
      </c>
      <c r="D185" s="418" t="s">
        <v>395</v>
      </c>
      <c r="E185" s="417" t="s">
        <v>137</v>
      </c>
      <c r="F185" s="468">
        <v>0.01</v>
      </c>
      <c r="G185" s="459">
        <v>440.4</v>
      </c>
      <c r="H185" s="459">
        <f t="shared" si="14"/>
        <v>4.4000000000000004</v>
      </c>
    </row>
    <row r="186" spans="2:8" ht="15.75" x14ac:dyDescent="0.25">
      <c r="G186" s="462" t="s">
        <v>84</v>
      </c>
      <c r="H186" s="462">
        <f>SUM(H179:H185)</f>
        <v>373.84</v>
      </c>
    </row>
    <row r="189" spans="2:8" x14ac:dyDescent="0.25">
      <c r="B189" s="685" t="s">
        <v>70</v>
      </c>
      <c r="C189" s="453" t="s">
        <v>71</v>
      </c>
      <c r="D189" s="453" t="s">
        <v>72</v>
      </c>
      <c r="E189" s="453" t="s">
        <v>73</v>
      </c>
      <c r="F189" s="453" t="s">
        <v>74</v>
      </c>
      <c r="G189" s="454" t="s">
        <v>75</v>
      </c>
      <c r="H189" s="454" t="s">
        <v>76</v>
      </c>
    </row>
    <row r="190" spans="2:8" x14ac:dyDescent="0.25">
      <c r="B190" s="685"/>
      <c r="C190" s="453">
        <v>83356</v>
      </c>
      <c r="D190" s="455" t="s">
        <v>501</v>
      </c>
      <c r="E190" s="453" t="s">
        <v>502</v>
      </c>
      <c r="F190" s="456"/>
      <c r="G190" s="457"/>
      <c r="H190" s="457"/>
    </row>
    <row r="191" spans="2:8" ht="45" x14ac:dyDescent="0.25">
      <c r="B191" s="469" t="s">
        <v>390</v>
      </c>
      <c r="C191" s="417">
        <v>91386</v>
      </c>
      <c r="D191" s="418" t="s">
        <v>264</v>
      </c>
      <c r="E191" s="417" t="s">
        <v>78</v>
      </c>
      <c r="F191" s="433">
        <v>4.6296000000000002E-3</v>
      </c>
      <c r="G191" s="459">
        <v>237.26</v>
      </c>
      <c r="H191" s="459">
        <f>TRUNC(G191*F191,2)</f>
        <v>1.0900000000000001</v>
      </c>
    </row>
    <row r="192" spans="2:8" ht="15.75" x14ac:dyDescent="0.25">
      <c r="G192" s="462" t="s">
        <v>84</v>
      </c>
      <c r="H192" s="470">
        <f>H191</f>
        <v>1.0900000000000001</v>
      </c>
    </row>
  </sheetData>
  <sheetProtection formatCells="0" formatColumns="0" formatRows="0" insertColumns="0" insertRows="0" insertHyperlinks="0" deleteColumns="0" deleteRows="0" sort="0" autoFilter="0" pivotTables="0"/>
  <mergeCells count="18">
    <mergeCell ref="B189:B190"/>
    <mergeCell ref="B66:B67"/>
    <mergeCell ref="B74:B75"/>
    <mergeCell ref="B81:B82"/>
    <mergeCell ref="B99:B100"/>
    <mergeCell ref="B115:B116"/>
    <mergeCell ref="B121:B122"/>
    <mergeCell ref="B133:B134"/>
    <mergeCell ref="B145:B146"/>
    <mergeCell ref="B159:B160"/>
    <mergeCell ref="B168:B169"/>
    <mergeCell ref="B177:B178"/>
    <mergeCell ref="B56:B57"/>
    <mergeCell ref="B8:B9"/>
    <mergeCell ref="B15:B16"/>
    <mergeCell ref="B21:B22"/>
    <mergeCell ref="B34:B35"/>
    <mergeCell ref="B47:B48"/>
  </mergeCells>
  <pageMargins left="0.70866141732283472" right="0.70866141732283472" top="0.74803149606299213" bottom="0.74803149606299213" header="0.31496062992125984" footer="0.31496062992125984"/>
  <pageSetup scale="73" orientation="landscape" r:id="rId1"/>
  <rowBreaks count="1" manualBreakCount="1">
    <brk id="98" min="1"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379B2-EBED-4263-BE37-8A1366AF10AD}">
  <dimension ref="A1:U43"/>
  <sheetViews>
    <sheetView view="pageBreakPreview" topLeftCell="A17" zoomScaleNormal="100" zoomScaleSheetLayoutView="100" workbookViewId="0">
      <selection activeCell="Z23" sqref="Z23"/>
    </sheetView>
  </sheetViews>
  <sheetFormatPr defaultRowHeight="12.75" x14ac:dyDescent="0.2"/>
  <cols>
    <col min="1" max="11" width="4.140625" style="29" customWidth="1"/>
    <col min="12" max="12" width="6.85546875" style="29" customWidth="1"/>
    <col min="13" max="20" width="4.140625" style="29" customWidth="1"/>
    <col min="21" max="21" width="12.7109375" style="29" customWidth="1"/>
    <col min="22" max="256" width="9.140625" style="29"/>
    <col min="257" max="267" width="4.140625" style="29" customWidth="1"/>
    <col min="268" max="268" width="6.85546875" style="29" customWidth="1"/>
    <col min="269" max="276" width="4.140625" style="29" customWidth="1"/>
    <col min="277" max="277" width="12.7109375" style="29" customWidth="1"/>
    <col min="278" max="512" width="9.140625" style="29"/>
    <col min="513" max="523" width="4.140625" style="29" customWidth="1"/>
    <col min="524" max="524" width="6.85546875" style="29" customWidth="1"/>
    <col min="525" max="532" width="4.140625" style="29" customWidth="1"/>
    <col min="533" max="533" width="12.7109375" style="29" customWidth="1"/>
    <col min="534" max="768" width="9.140625" style="29"/>
    <col min="769" max="779" width="4.140625" style="29" customWidth="1"/>
    <col min="780" max="780" width="6.85546875" style="29" customWidth="1"/>
    <col min="781" max="788" width="4.140625" style="29" customWidth="1"/>
    <col min="789" max="789" width="12.7109375" style="29" customWidth="1"/>
    <col min="790" max="1024" width="9.140625" style="29"/>
    <col min="1025" max="1035" width="4.140625" style="29" customWidth="1"/>
    <col min="1036" max="1036" width="6.85546875" style="29" customWidth="1"/>
    <col min="1037" max="1044" width="4.140625" style="29" customWidth="1"/>
    <col min="1045" max="1045" width="12.7109375" style="29" customWidth="1"/>
    <col min="1046" max="1280" width="9.140625" style="29"/>
    <col min="1281" max="1291" width="4.140625" style="29" customWidth="1"/>
    <col min="1292" max="1292" width="6.85546875" style="29" customWidth="1"/>
    <col min="1293" max="1300" width="4.140625" style="29" customWidth="1"/>
    <col min="1301" max="1301" width="12.7109375" style="29" customWidth="1"/>
    <col min="1302" max="1536" width="9.140625" style="29"/>
    <col min="1537" max="1547" width="4.140625" style="29" customWidth="1"/>
    <col min="1548" max="1548" width="6.85546875" style="29" customWidth="1"/>
    <col min="1549" max="1556" width="4.140625" style="29" customWidth="1"/>
    <col min="1557" max="1557" width="12.7109375" style="29" customWidth="1"/>
    <col min="1558" max="1792" width="9.140625" style="29"/>
    <col min="1793" max="1803" width="4.140625" style="29" customWidth="1"/>
    <col min="1804" max="1804" width="6.85546875" style="29" customWidth="1"/>
    <col min="1805" max="1812" width="4.140625" style="29" customWidth="1"/>
    <col min="1813" max="1813" width="12.7109375" style="29" customWidth="1"/>
    <col min="1814" max="2048" width="9.140625" style="29"/>
    <col min="2049" max="2059" width="4.140625" style="29" customWidth="1"/>
    <col min="2060" max="2060" width="6.85546875" style="29" customWidth="1"/>
    <col min="2061" max="2068" width="4.140625" style="29" customWidth="1"/>
    <col min="2069" max="2069" width="12.7109375" style="29" customWidth="1"/>
    <col min="2070" max="2304" width="9.140625" style="29"/>
    <col min="2305" max="2315" width="4.140625" style="29" customWidth="1"/>
    <col min="2316" max="2316" width="6.85546875" style="29" customWidth="1"/>
    <col min="2317" max="2324" width="4.140625" style="29" customWidth="1"/>
    <col min="2325" max="2325" width="12.7109375" style="29" customWidth="1"/>
    <col min="2326" max="2560" width="9.140625" style="29"/>
    <col min="2561" max="2571" width="4.140625" style="29" customWidth="1"/>
    <col min="2572" max="2572" width="6.85546875" style="29" customWidth="1"/>
    <col min="2573" max="2580" width="4.140625" style="29" customWidth="1"/>
    <col min="2581" max="2581" width="12.7109375" style="29" customWidth="1"/>
    <col min="2582" max="2816" width="9.140625" style="29"/>
    <col min="2817" max="2827" width="4.140625" style="29" customWidth="1"/>
    <col min="2828" max="2828" width="6.85546875" style="29" customWidth="1"/>
    <col min="2829" max="2836" width="4.140625" style="29" customWidth="1"/>
    <col min="2837" max="2837" width="12.7109375" style="29" customWidth="1"/>
    <col min="2838" max="3072" width="9.140625" style="29"/>
    <col min="3073" max="3083" width="4.140625" style="29" customWidth="1"/>
    <col min="3084" max="3084" width="6.85546875" style="29" customWidth="1"/>
    <col min="3085" max="3092" width="4.140625" style="29" customWidth="1"/>
    <col min="3093" max="3093" width="12.7109375" style="29" customWidth="1"/>
    <col min="3094" max="3328" width="9.140625" style="29"/>
    <col min="3329" max="3339" width="4.140625" style="29" customWidth="1"/>
    <col min="3340" max="3340" width="6.85546875" style="29" customWidth="1"/>
    <col min="3341" max="3348" width="4.140625" style="29" customWidth="1"/>
    <col min="3349" max="3349" width="12.7109375" style="29" customWidth="1"/>
    <col min="3350" max="3584" width="9.140625" style="29"/>
    <col min="3585" max="3595" width="4.140625" style="29" customWidth="1"/>
    <col min="3596" max="3596" width="6.85546875" style="29" customWidth="1"/>
    <col min="3597" max="3604" width="4.140625" style="29" customWidth="1"/>
    <col min="3605" max="3605" width="12.7109375" style="29" customWidth="1"/>
    <col min="3606" max="3840" width="9.140625" style="29"/>
    <col min="3841" max="3851" width="4.140625" style="29" customWidth="1"/>
    <col min="3852" max="3852" width="6.85546875" style="29" customWidth="1"/>
    <col min="3853" max="3860" width="4.140625" style="29" customWidth="1"/>
    <col min="3861" max="3861" width="12.7109375" style="29" customWidth="1"/>
    <col min="3862" max="4096" width="9.140625" style="29"/>
    <col min="4097" max="4107" width="4.140625" style="29" customWidth="1"/>
    <col min="4108" max="4108" width="6.85546875" style="29" customWidth="1"/>
    <col min="4109" max="4116" width="4.140625" style="29" customWidth="1"/>
    <col min="4117" max="4117" width="12.7109375" style="29" customWidth="1"/>
    <col min="4118" max="4352" width="9.140625" style="29"/>
    <col min="4353" max="4363" width="4.140625" style="29" customWidth="1"/>
    <col min="4364" max="4364" width="6.85546875" style="29" customWidth="1"/>
    <col min="4365" max="4372" width="4.140625" style="29" customWidth="1"/>
    <col min="4373" max="4373" width="12.7109375" style="29" customWidth="1"/>
    <col min="4374" max="4608" width="9.140625" style="29"/>
    <col min="4609" max="4619" width="4.140625" style="29" customWidth="1"/>
    <col min="4620" max="4620" width="6.85546875" style="29" customWidth="1"/>
    <col min="4621" max="4628" width="4.140625" style="29" customWidth="1"/>
    <col min="4629" max="4629" width="12.7109375" style="29" customWidth="1"/>
    <col min="4630" max="4864" width="9.140625" style="29"/>
    <col min="4865" max="4875" width="4.140625" style="29" customWidth="1"/>
    <col min="4876" max="4876" width="6.85546875" style="29" customWidth="1"/>
    <col min="4877" max="4884" width="4.140625" style="29" customWidth="1"/>
    <col min="4885" max="4885" width="12.7109375" style="29" customWidth="1"/>
    <col min="4886" max="5120" width="9.140625" style="29"/>
    <col min="5121" max="5131" width="4.140625" style="29" customWidth="1"/>
    <col min="5132" max="5132" width="6.85546875" style="29" customWidth="1"/>
    <col min="5133" max="5140" width="4.140625" style="29" customWidth="1"/>
    <col min="5141" max="5141" width="12.7109375" style="29" customWidth="1"/>
    <col min="5142" max="5376" width="9.140625" style="29"/>
    <col min="5377" max="5387" width="4.140625" style="29" customWidth="1"/>
    <col min="5388" max="5388" width="6.85546875" style="29" customWidth="1"/>
    <col min="5389" max="5396" width="4.140625" style="29" customWidth="1"/>
    <col min="5397" max="5397" width="12.7109375" style="29" customWidth="1"/>
    <col min="5398" max="5632" width="9.140625" style="29"/>
    <col min="5633" max="5643" width="4.140625" style="29" customWidth="1"/>
    <col min="5644" max="5644" width="6.85546875" style="29" customWidth="1"/>
    <col min="5645" max="5652" width="4.140625" style="29" customWidth="1"/>
    <col min="5653" max="5653" width="12.7109375" style="29" customWidth="1"/>
    <col min="5654" max="5888" width="9.140625" style="29"/>
    <col min="5889" max="5899" width="4.140625" style="29" customWidth="1"/>
    <col min="5900" max="5900" width="6.85546875" style="29" customWidth="1"/>
    <col min="5901" max="5908" width="4.140625" style="29" customWidth="1"/>
    <col min="5909" max="5909" width="12.7109375" style="29" customWidth="1"/>
    <col min="5910" max="6144" width="9.140625" style="29"/>
    <col min="6145" max="6155" width="4.140625" style="29" customWidth="1"/>
    <col min="6156" max="6156" width="6.85546875" style="29" customWidth="1"/>
    <col min="6157" max="6164" width="4.140625" style="29" customWidth="1"/>
    <col min="6165" max="6165" width="12.7109375" style="29" customWidth="1"/>
    <col min="6166" max="6400" width="9.140625" style="29"/>
    <col min="6401" max="6411" width="4.140625" style="29" customWidth="1"/>
    <col min="6412" max="6412" width="6.85546875" style="29" customWidth="1"/>
    <col min="6413" max="6420" width="4.140625" style="29" customWidth="1"/>
    <col min="6421" max="6421" width="12.7109375" style="29" customWidth="1"/>
    <col min="6422" max="6656" width="9.140625" style="29"/>
    <col min="6657" max="6667" width="4.140625" style="29" customWidth="1"/>
    <col min="6668" max="6668" width="6.85546875" style="29" customWidth="1"/>
    <col min="6669" max="6676" width="4.140625" style="29" customWidth="1"/>
    <col min="6677" max="6677" width="12.7109375" style="29" customWidth="1"/>
    <col min="6678" max="6912" width="9.140625" style="29"/>
    <col min="6913" max="6923" width="4.140625" style="29" customWidth="1"/>
    <col min="6924" max="6924" width="6.85546875" style="29" customWidth="1"/>
    <col min="6925" max="6932" width="4.140625" style="29" customWidth="1"/>
    <col min="6933" max="6933" width="12.7109375" style="29" customWidth="1"/>
    <col min="6934" max="7168" width="9.140625" style="29"/>
    <col min="7169" max="7179" width="4.140625" style="29" customWidth="1"/>
    <col min="7180" max="7180" width="6.85546875" style="29" customWidth="1"/>
    <col min="7181" max="7188" width="4.140625" style="29" customWidth="1"/>
    <col min="7189" max="7189" width="12.7109375" style="29" customWidth="1"/>
    <col min="7190" max="7424" width="9.140625" style="29"/>
    <col min="7425" max="7435" width="4.140625" style="29" customWidth="1"/>
    <col min="7436" max="7436" width="6.85546875" style="29" customWidth="1"/>
    <col min="7437" max="7444" width="4.140625" style="29" customWidth="1"/>
    <col min="7445" max="7445" width="12.7109375" style="29" customWidth="1"/>
    <col min="7446" max="7680" width="9.140625" style="29"/>
    <col min="7681" max="7691" width="4.140625" style="29" customWidth="1"/>
    <col min="7692" max="7692" width="6.85546875" style="29" customWidth="1"/>
    <col min="7693" max="7700" width="4.140625" style="29" customWidth="1"/>
    <col min="7701" max="7701" width="12.7109375" style="29" customWidth="1"/>
    <col min="7702" max="7936" width="9.140625" style="29"/>
    <col min="7937" max="7947" width="4.140625" style="29" customWidth="1"/>
    <col min="7948" max="7948" width="6.85546875" style="29" customWidth="1"/>
    <col min="7949" max="7956" width="4.140625" style="29" customWidth="1"/>
    <col min="7957" max="7957" width="12.7109375" style="29" customWidth="1"/>
    <col min="7958" max="8192" width="9.140625" style="29"/>
    <col min="8193" max="8203" width="4.140625" style="29" customWidth="1"/>
    <col min="8204" max="8204" width="6.85546875" style="29" customWidth="1"/>
    <col min="8205" max="8212" width="4.140625" style="29" customWidth="1"/>
    <col min="8213" max="8213" width="12.7109375" style="29" customWidth="1"/>
    <col min="8214" max="8448" width="9.140625" style="29"/>
    <col min="8449" max="8459" width="4.140625" style="29" customWidth="1"/>
    <col min="8460" max="8460" width="6.85546875" style="29" customWidth="1"/>
    <col min="8461" max="8468" width="4.140625" style="29" customWidth="1"/>
    <col min="8469" max="8469" width="12.7109375" style="29" customWidth="1"/>
    <col min="8470" max="8704" width="9.140625" style="29"/>
    <col min="8705" max="8715" width="4.140625" style="29" customWidth="1"/>
    <col min="8716" max="8716" width="6.85546875" style="29" customWidth="1"/>
    <col min="8717" max="8724" width="4.140625" style="29" customWidth="1"/>
    <col min="8725" max="8725" width="12.7109375" style="29" customWidth="1"/>
    <col min="8726" max="8960" width="9.140625" style="29"/>
    <col min="8961" max="8971" width="4.140625" style="29" customWidth="1"/>
    <col min="8972" max="8972" width="6.85546875" style="29" customWidth="1"/>
    <col min="8973" max="8980" width="4.140625" style="29" customWidth="1"/>
    <col min="8981" max="8981" width="12.7109375" style="29" customWidth="1"/>
    <col min="8982" max="9216" width="9.140625" style="29"/>
    <col min="9217" max="9227" width="4.140625" style="29" customWidth="1"/>
    <col min="9228" max="9228" width="6.85546875" style="29" customWidth="1"/>
    <col min="9229" max="9236" width="4.140625" style="29" customWidth="1"/>
    <col min="9237" max="9237" width="12.7109375" style="29" customWidth="1"/>
    <col min="9238" max="9472" width="9.140625" style="29"/>
    <col min="9473" max="9483" width="4.140625" style="29" customWidth="1"/>
    <col min="9484" max="9484" width="6.85546875" style="29" customWidth="1"/>
    <col min="9485" max="9492" width="4.140625" style="29" customWidth="1"/>
    <col min="9493" max="9493" width="12.7109375" style="29" customWidth="1"/>
    <col min="9494" max="9728" width="9.140625" style="29"/>
    <col min="9729" max="9739" width="4.140625" style="29" customWidth="1"/>
    <col min="9740" max="9740" width="6.85546875" style="29" customWidth="1"/>
    <col min="9741" max="9748" width="4.140625" style="29" customWidth="1"/>
    <col min="9749" max="9749" width="12.7109375" style="29" customWidth="1"/>
    <col min="9750" max="9984" width="9.140625" style="29"/>
    <col min="9985" max="9995" width="4.140625" style="29" customWidth="1"/>
    <col min="9996" max="9996" width="6.85546875" style="29" customWidth="1"/>
    <col min="9997" max="10004" width="4.140625" style="29" customWidth="1"/>
    <col min="10005" max="10005" width="12.7109375" style="29" customWidth="1"/>
    <col min="10006" max="10240" width="9.140625" style="29"/>
    <col min="10241" max="10251" width="4.140625" style="29" customWidth="1"/>
    <col min="10252" max="10252" width="6.85546875" style="29" customWidth="1"/>
    <col min="10253" max="10260" width="4.140625" style="29" customWidth="1"/>
    <col min="10261" max="10261" width="12.7109375" style="29" customWidth="1"/>
    <col min="10262" max="10496" width="9.140625" style="29"/>
    <col min="10497" max="10507" width="4.140625" style="29" customWidth="1"/>
    <col min="10508" max="10508" width="6.85546875" style="29" customWidth="1"/>
    <col min="10509" max="10516" width="4.140625" style="29" customWidth="1"/>
    <col min="10517" max="10517" width="12.7109375" style="29" customWidth="1"/>
    <col min="10518" max="10752" width="9.140625" style="29"/>
    <col min="10753" max="10763" width="4.140625" style="29" customWidth="1"/>
    <col min="10764" max="10764" width="6.85546875" style="29" customWidth="1"/>
    <col min="10765" max="10772" width="4.140625" style="29" customWidth="1"/>
    <col min="10773" max="10773" width="12.7109375" style="29" customWidth="1"/>
    <col min="10774" max="11008" width="9.140625" style="29"/>
    <col min="11009" max="11019" width="4.140625" style="29" customWidth="1"/>
    <col min="11020" max="11020" width="6.85546875" style="29" customWidth="1"/>
    <col min="11021" max="11028" width="4.140625" style="29" customWidth="1"/>
    <col min="11029" max="11029" width="12.7109375" style="29" customWidth="1"/>
    <col min="11030" max="11264" width="9.140625" style="29"/>
    <col min="11265" max="11275" width="4.140625" style="29" customWidth="1"/>
    <col min="11276" max="11276" width="6.85546875" style="29" customWidth="1"/>
    <col min="11277" max="11284" width="4.140625" style="29" customWidth="1"/>
    <col min="11285" max="11285" width="12.7109375" style="29" customWidth="1"/>
    <col min="11286" max="11520" width="9.140625" style="29"/>
    <col min="11521" max="11531" width="4.140625" style="29" customWidth="1"/>
    <col min="11532" max="11532" width="6.85546875" style="29" customWidth="1"/>
    <col min="11533" max="11540" width="4.140625" style="29" customWidth="1"/>
    <col min="11541" max="11541" width="12.7109375" style="29" customWidth="1"/>
    <col min="11542" max="11776" width="9.140625" style="29"/>
    <col min="11777" max="11787" width="4.140625" style="29" customWidth="1"/>
    <col min="11788" max="11788" width="6.85546875" style="29" customWidth="1"/>
    <col min="11789" max="11796" width="4.140625" style="29" customWidth="1"/>
    <col min="11797" max="11797" width="12.7109375" style="29" customWidth="1"/>
    <col min="11798" max="12032" width="9.140625" style="29"/>
    <col min="12033" max="12043" width="4.140625" style="29" customWidth="1"/>
    <col min="12044" max="12044" width="6.85546875" style="29" customWidth="1"/>
    <col min="12045" max="12052" width="4.140625" style="29" customWidth="1"/>
    <col min="12053" max="12053" width="12.7109375" style="29" customWidth="1"/>
    <col min="12054" max="12288" width="9.140625" style="29"/>
    <col min="12289" max="12299" width="4.140625" style="29" customWidth="1"/>
    <col min="12300" max="12300" width="6.85546875" style="29" customWidth="1"/>
    <col min="12301" max="12308" width="4.140625" style="29" customWidth="1"/>
    <col min="12309" max="12309" width="12.7109375" style="29" customWidth="1"/>
    <col min="12310" max="12544" width="9.140625" style="29"/>
    <col min="12545" max="12555" width="4.140625" style="29" customWidth="1"/>
    <col min="12556" max="12556" width="6.85546875" style="29" customWidth="1"/>
    <col min="12557" max="12564" width="4.140625" style="29" customWidth="1"/>
    <col min="12565" max="12565" width="12.7109375" style="29" customWidth="1"/>
    <col min="12566" max="12800" width="9.140625" style="29"/>
    <col min="12801" max="12811" width="4.140625" style="29" customWidth="1"/>
    <col min="12812" max="12812" width="6.85546875" style="29" customWidth="1"/>
    <col min="12813" max="12820" width="4.140625" style="29" customWidth="1"/>
    <col min="12821" max="12821" width="12.7109375" style="29" customWidth="1"/>
    <col min="12822" max="13056" width="9.140625" style="29"/>
    <col min="13057" max="13067" width="4.140625" style="29" customWidth="1"/>
    <col min="13068" max="13068" width="6.85546875" style="29" customWidth="1"/>
    <col min="13069" max="13076" width="4.140625" style="29" customWidth="1"/>
    <col min="13077" max="13077" width="12.7109375" style="29" customWidth="1"/>
    <col min="13078" max="13312" width="9.140625" style="29"/>
    <col min="13313" max="13323" width="4.140625" style="29" customWidth="1"/>
    <col min="13324" max="13324" width="6.85546875" style="29" customWidth="1"/>
    <col min="13325" max="13332" width="4.140625" style="29" customWidth="1"/>
    <col min="13333" max="13333" width="12.7109375" style="29" customWidth="1"/>
    <col min="13334" max="13568" width="9.140625" style="29"/>
    <col min="13569" max="13579" width="4.140625" style="29" customWidth="1"/>
    <col min="13580" max="13580" width="6.85546875" style="29" customWidth="1"/>
    <col min="13581" max="13588" width="4.140625" style="29" customWidth="1"/>
    <col min="13589" max="13589" width="12.7109375" style="29" customWidth="1"/>
    <col min="13590" max="13824" width="9.140625" style="29"/>
    <col min="13825" max="13835" width="4.140625" style="29" customWidth="1"/>
    <col min="13836" max="13836" width="6.85546875" style="29" customWidth="1"/>
    <col min="13837" max="13844" width="4.140625" style="29" customWidth="1"/>
    <col min="13845" max="13845" width="12.7109375" style="29" customWidth="1"/>
    <col min="13846" max="14080" width="9.140625" style="29"/>
    <col min="14081" max="14091" width="4.140625" style="29" customWidth="1"/>
    <col min="14092" max="14092" width="6.85546875" style="29" customWidth="1"/>
    <col min="14093" max="14100" width="4.140625" style="29" customWidth="1"/>
    <col min="14101" max="14101" width="12.7109375" style="29" customWidth="1"/>
    <col min="14102" max="14336" width="9.140625" style="29"/>
    <col min="14337" max="14347" width="4.140625" style="29" customWidth="1"/>
    <col min="14348" max="14348" width="6.85546875" style="29" customWidth="1"/>
    <col min="14349" max="14356" width="4.140625" style="29" customWidth="1"/>
    <col min="14357" max="14357" width="12.7109375" style="29" customWidth="1"/>
    <col min="14358" max="14592" width="9.140625" style="29"/>
    <col min="14593" max="14603" width="4.140625" style="29" customWidth="1"/>
    <col min="14604" max="14604" width="6.85546875" style="29" customWidth="1"/>
    <col min="14605" max="14612" width="4.140625" style="29" customWidth="1"/>
    <col min="14613" max="14613" width="12.7109375" style="29" customWidth="1"/>
    <col min="14614" max="14848" width="9.140625" style="29"/>
    <col min="14849" max="14859" width="4.140625" style="29" customWidth="1"/>
    <col min="14860" max="14860" width="6.85546875" style="29" customWidth="1"/>
    <col min="14861" max="14868" width="4.140625" style="29" customWidth="1"/>
    <col min="14869" max="14869" width="12.7109375" style="29" customWidth="1"/>
    <col min="14870" max="15104" width="9.140625" style="29"/>
    <col min="15105" max="15115" width="4.140625" style="29" customWidth="1"/>
    <col min="15116" max="15116" width="6.85546875" style="29" customWidth="1"/>
    <col min="15117" max="15124" width="4.140625" style="29" customWidth="1"/>
    <col min="15125" max="15125" width="12.7109375" style="29" customWidth="1"/>
    <col min="15126" max="15360" width="9.140625" style="29"/>
    <col min="15361" max="15371" width="4.140625" style="29" customWidth="1"/>
    <col min="15372" max="15372" width="6.85546875" style="29" customWidth="1"/>
    <col min="15373" max="15380" width="4.140625" style="29" customWidth="1"/>
    <col min="15381" max="15381" width="12.7109375" style="29" customWidth="1"/>
    <col min="15382" max="15616" width="9.140625" style="29"/>
    <col min="15617" max="15627" width="4.140625" style="29" customWidth="1"/>
    <col min="15628" max="15628" width="6.85546875" style="29" customWidth="1"/>
    <col min="15629" max="15636" width="4.140625" style="29" customWidth="1"/>
    <col min="15637" max="15637" width="12.7109375" style="29" customWidth="1"/>
    <col min="15638" max="15872" width="9.140625" style="29"/>
    <col min="15873" max="15883" width="4.140625" style="29" customWidth="1"/>
    <col min="15884" max="15884" width="6.85546875" style="29" customWidth="1"/>
    <col min="15885" max="15892" width="4.140625" style="29" customWidth="1"/>
    <col min="15893" max="15893" width="12.7109375" style="29" customWidth="1"/>
    <col min="15894" max="16128" width="9.140625" style="29"/>
    <col min="16129" max="16139" width="4.140625" style="29" customWidth="1"/>
    <col min="16140" max="16140" width="6.85546875" style="29" customWidth="1"/>
    <col min="16141" max="16148" width="4.140625" style="29" customWidth="1"/>
    <col min="16149" max="16149" width="12.7109375" style="29" customWidth="1"/>
    <col min="16150" max="16384" width="9.140625" style="29"/>
  </cols>
  <sheetData>
    <row r="1" spans="1:21" ht="15" x14ac:dyDescent="0.2">
      <c r="A1" s="746" t="s">
        <v>85</v>
      </c>
      <c r="B1" s="747"/>
      <c r="C1" s="747"/>
      <c r="D1" s="747"/>
      <c r="E1" s="747"/>
      <c r="F1" s="747"/>
      <c r="G1" s="747"/>
      <c r="H1" s="747"/>
      <c r="I1" s="747"/>
      <c r="J1" s="747"/>
      <c r="K1" s="747"/>
      <c r="L1" s="747"/>
      <c r="M1" s="747"/>
      <c r="N1" s="747"/>
      <c r="O1" s="747"/>
      <c r="P1" s="747"/>
      <c r="Q1" s="747"/>
      <c r="R1" s="747"/>
      <c r="S1" s="747"/>
      <c r="T1" s="747"/>
      <c r="U1" s="28">
        <v>45017</v>
      </c>
    </row>
    <row r="2" spans="1:21" x14ac:dyDescent="0.2">
      <c r="A2" s="748" t="s">
        <v>86</v>
      </c>
      <c r="B2" s="749"/>
      <c r="C2" s="749"/>
      <c r="D2" s="749"/>
      <c r="E2" s="750"/>
      <c r="F2" s="748" t="s">
        <v>285</v>
      </c>
      <c r="G2" s="749"/>
      <c r="H2" s="749"/>
      <c r="I2" s="749"/>
      <c r="J2" s="749"/>
      <c r="K2" s="749"/>
      <c r="L2" s="749"/>
      <c r="M2" s="749"/>
      <c r="N2" s="749"/>
      <c r="O2" s="749"/>
      <c r="P2" s="749"/>
      <c r="Q2" s="749"/>
      <c r="R2" s="749"/>
      <c r="S2" s="749"/>
      <c r="T2" s="750"/>
      <c r="U2" s="30" t="s">
        <v>87</v>
      </c>
    </row>
    <row r="3" spans="1:21" ht="12.75" customHeight="1" x14ac:dyDescent="0.2">
      <c r="A3" s="751" t="s">
        <v>383</v>
      </c>
      <c r="B3" s="752"/>
      <c r="C3" s="752"/>
      <c r="D3" s="752"/>
      <c r="E3" s="753"/>
      <c r="F3" s="754" t="s">
        <v>61</v>
      </c>
      <c r="G3" s="755"/>
      <c r="H3" s="755"/>
      <c r="I3" s="755"/>
      <c r="J3" s="755"/>
      <c r="K3" s="755"/>
      <c r="L3" s="755"/>
      <c r="M3" s="755"/>
      <c r="N3" s="755"/>
      <c r="O3" s="755"/>
      <c r="P3" s="755"/>
      <c r="Q3" s="755"/>
      <c r="R3" s="755"/>
      <c r="S3" s="755"/>
      <c r="T3" s="756"/>
      <c r="U3" s="31" t="s">
        <v>88</v>
      </c>
    </row>
    <row r="4" spans="1:21" ht="12.75" customHeight="1" x14ac:dyDescent="0.2">
      <c r="A4" s="705" t="s">
        <v>89</v>
      </c>
      <c r="B4" s="705"/>
      <c r="C4" s="705"/>
      <c r="D4" s="705"/>
      <c r="E4" s="705"/>
      <c r="F4" s="705"/>
      <c r="G4" s="705"/>
      <c r="H4" s="705"/>
      <c r="I4" s="705"/>
      <c r="J4" s="705"/>
      <c r="K4" s="699" t="s">
        <v>90</v>
      </c>
      <c r="L4" s="699"/>
      <c r="M4" s="699" t="s">
        <v>91</v>
      </c>
      <c r="N4" s="699"/>
      <c r="O4" s="699"/>
      <c r="P4" s="699"/>
      <c r="Q4" s="699" t="s">
        <v>92</v>
      </c>
      <c r="R4" s="699"/>
      <c r="S4" s="699"/>
      <c r="T4" s="699"/>
      <c r="U4" s="699" t="s">
        <v>93</v>
      </c>
    </row>
    <row r="5" spans="1:21" ht="12.75" customHeight="1" x14ac:dyDescent="0.2">
      <c r="A5" s="705"/>
      <c r="B5" s="705"/>
      <c r="C5" s="705"/>
      <c r="D5" s="705"/>
      <c r="E5" s="705"/>
      <c r="F5" s="705"/>
      <c r="G5" s="705"/>
      <c r="H5" s="705"/>
      <c r="I5" s="705"/>
      <c r="J5" s="705"/>
      <c r="K5" s="699"/>
      <c r="L5" s="699"/>
      <c r="M5" s="699" t="s">
        <v>94</v>
      </c>
      <c r="N5" s="699"/>
      <c r="O5" s="699" t="s">
        <v>95</v>
      </c>
      <c r="P5" s="699"/>
      <c r="Q5" s="699" t="s">
        <v>94</v>
      </c>
      <c r="R5" s="699"/>
      <c r="S5" s="699" t="s">
        <v>95</v>
      </c>
      <c r="T5" s="699"/>
      <c r="U5" s="699"/>
    </row>
    <row r="6" spans="1:21" x14ac:dyDescent="0.2">
      <c r="A6" s="744"/>
      <c r="B6" s="744"/>
      <c r="C6" s="744"/>
      <c r="D6" s="744"/>
      <c r="E6" s="744"/>
      <c r="F6" s="744"/>
      <c r="G6" s="744"/>
      <c r="H6" s="744"/>
      <c r="I6" s="744"/>
      <c r="J6" s="744"/>
      <c r="K6" s="745"/>
      <c r="L6" s="745"/>
      <c r="M6" s="745"/>
      <c r="N6" s="745"/>
      <c r="O6" s="745"/>
      <c r="P6" s="745"/>
      <c r="Q6" s="743"/>
      <c r="R6" s="743"/>
      <c r="S6" s="743"/>
      <c r="T6" s="743"/>
      <c r="U6" s="32"/>
    </row>
    <row r="7" spans="1:21" x14ac:dyDescent="0.2">
      <c r="A7" s="741"/>
      <c r="B7" s="741"/>
      <c r="C7" s="741"/>
      <c r="D7" s="741"/>
      <c r="E7" s="741"/>
      <c r="F7" s="741"/>
      <c r="G7" s="741"/>
      <c r="H7" s="741"/>
      <c r="I7" s="741"/>
      <c r="J7" s="741"/>
      <c r="K7" s="724"/>
      <c r="L7" s="724"/>
      <c r="M7" s="724"/>
      <c r="N7" s="724"/>
      <c r="O7" s="724"/>
      <c r="P7" s="724"/>
      <c r="Q7" s="742"/>
      <c r="R7" s="742"/>
      <c r="S7" s="742"/>
      <c r="T7" s="742"/>
      <c r="U7" s="32"/>
    </row>
    <row r="8" spans="1:21" x14ac:dyDescent="0.2">
      <c r="A8" s="723"/>
      <c r="B8" s="723"/>
      <c r="C8" s="723"/>
      <c r="D8" s="723"/>
      <c r="E8" s="723"/>
      <c r="F8" s="723"/>
      <c r="G8" s="723"/>
      <c r="H8" s="723"/>
      <c r="I8" s="723"/>
      <c r="J8" s="723"/>
      <c r="K8" s="724"/>
      <c r="L8" s="724"/>
      <c r="M8" s="724"/>
      <c r="N8" s="724"/>
      <c r="O8" s="724"/>
      <c r="P8" s="724"/>
      <c r="Q8" s="742"/>
      <c r="R8" s="742"/>
      <c r="S8" s="742"/>
      <c r="T8" s="742"/>
      <c r="U8" s="32"/>
    </row>
    <row r="9" spans="1:21" x14ac:dyDescent="0.2">
      <c r="A9" s="741"/>
      <c r="B9" s="741"/>
      <c r="C9" s="741"/>
      <c r="D9" s="741"/>
      <c r="E9" s="741"/>
      <c r="F9" s="741"/>
      <c r="G9" s="741"/>
      <c r="H9" s="741"/>
      <c r="I9" s="741"/>
      <c r="J9" s="741"/>
      <c r="K9" s="724"/>
      <c r="L9" s="724"/>
      <c r="M9" s="724"/>
      <c r="N9" s="724"/>
      <c r="O9" s="724"/>
      <c r="P9" s="724"/>
      <c r="Q9" s="742"/>
      <c r="R9" s="742"/>
      <c r="S9" s="742"/>
      <c r="T9" s="742"/>
      <c r="U9" s="32"/>
    </row>
    <row r="10" spans="1:21" x14ac:dyDescent="0.2">
      <c r="A10" s="741"/>
      <c r="B10" s="741"/>
      <c r="C10" s="741"/>
      <c r="D10" s="741"/>
      <c r="E10" s="741"/>
      <c r="F10" s="741"/>
      <c r="G10" s="741"/>
      <c r="H10" s="741"/>
      <c r="I10" s="741"/>
      <c r="J10" s="741"/>
      <c r="K10" s="724"/>
      <c r="L10" s="724"/>
      <c r="M10" s="724"/>
      <c r="N10" s="724"/>
      <c r="O10" s="724"/>
      <c r="P10" s="724"/>
      <c r="Q10" s="742"/>
      <c r="R10" s="742"/>
      <c r="S10" s="742"/>
      <c r="T10" s="742"/>
      <c r="U10" s="32"/>
    </row>
    <row r="11" spans="1:21" x14ac:dyDescent="0.2">
      <c r="A11" s="741"/>
      <c r="B11" s="741"/>
      <c r="C11" s="741"/>
      <c r="D11" s="741"/>
      <c r="E11" s="741"/>
      <c r="F11" s="741"/>
      <c r="G11" s="741"/>
      <c r="H11" s="741"/>
      <c r="I11" s="741"/>
      <c r="J11" s="741"/>
      <c r="K11" s="724"/>
      <c r="L11" s="724"/>
      <c r="M11" s="724"/>
      <c r="N11" s="724"/>
      <c r="O11" s="724"/>
      <c r="P11" s="724"/>
      <c r="Q11" s="742"/>
      <c r="R11" s="742"/>
      <c r="S11" s="742"/>
      <c r="T11" s="742"/>
      <c r="U11" s="32"/>
    </row>
    <row r="12" spans="1:21" x14ac:dyDescent="0.2">
      <c r="A12" s="723"/>
      <c r="B12" s="723"/>
      <c r="C12" s="723"/>
      <c r="D12" s="723"/>
      <c r="E12" s="723"/>
      <c r="F12" s="723"/>
      <c r="G12" s="723"/>
      <c r="H12" s="723"/>
      <c r="I12" s="723"/>
      <c r="J12" s="723"/>
      <c r="K12" s="724"/>
      <c r="L12" s="724"/>
      <c r="M12" s="724"/>
      <c r="N12" s="724"/>
      <c r="O12" s="724"/>
      <c r="P12" s="724"/>
      <c r="Q12" s="742"/>
      <c r="R12" s="742"/>
      <c r="S12" s="742"/>
      <c r="T12" s="742"/>
      <c r="U12" s="32"/>
    </row>
    <row r="13" spans="1:21" x14ac:dyDescent="0.2">
      <c r="A13" s="723"/>
      <c r="B13" s="723"/>
      <c r="C13" s="723"/>
      <c r="D13" s="723"/>
      <c r="E13" s="723"/>
      <c r="F13" s="723"/>
      <c r="G13" s="723"/>
      <c r="H13" s="723"/>
      <c r="I13" s="723"/>
      <c r="J13" s="723"/>
      <c r="K13" s="724"/>
      <c r="L13" s="724"/>
      <c r="M13" s="724"/>
      <c r="N13" s="724"/>
      <c r="O13" s="724"/>
      <c r="P13" s="724"/>
      <c r="Q13" s="742"/>
      <c r="R13" s="742"/>
      <c r="S13" s="742"/>
      <c r="T13" s="742"/>
      <c r="U13" s="32"/>
    </row>
    <row r="14" spans="1:21" x14ac:dyDescent="0.2">
      <c r="A14" s="741"/>
      <c r="B14" s="741"/>
      <c r="C14" s="741"/>
      <c r="D14" s="741"/>
      <c r="E14" s="741"/>
      <c r="F14" s="741"/>
      <c r="G14" s="741"/>
      <c r="H14" s="741"/>
      <c r="I14" s="741"/>
      <c r="J14" s="741"/>
      <c r="K14" s="724"/>
      <c r="L14" s="724"/>
      <c r="M14" s="724"/>
      <c r="N14" s="724"/>
      <c r="O14" s="724"/>
      <c r="P14" s="724"/>
      <c r="Q14" s="742"/>
      <c r="R14" s="742"/>
      <c r="S14" s="742"/>
      <c r="T14" s="742"/>
      <c r="U14" s="32"/>
    </row>
    <row r="15" spans="1:21" x14ac:dyDescent="0.2">
      <c r="A15" s="738" t="s">
        <v>96</v>
      </c>
      <c r="B15" s="738"/>
      <c r="C15" s="738"/>
      <c r="D15" s="738"/>
      <c r="E15" s="738"/>
      <c r="F15" s="738"/>
      <c r="G15" s="738"/>
      <c r="H15" s="738"/>
      <c r="I15" s="738"/>
      <c r="J15" s="738"/>
      <c r="K15" s="739">
        <v>0.15509999999999999</v>
      </c>
      <c r="L15" s="739"/>
      <c r="M15" s="716"/>
      <c r="N15" s="716"/>
      <c r="O15" s="716"/>
      <c r="P15" s="716"/>
      <c r="Q15" s="740"/>
      <c r="R15" s="740"/>
      <c r="S15" s="740"/>
      <c r="T15" s="740"/>
      <c r="U15" s="32">
        <f>TRUNC(K15*U22,2)</f>
        <v>17.649999999999999</v>
      </c>
    </row>
    <row r="16" spans="1:21" x14ac:dyDescent="0.2">
      <c r="A16" s="686"/>
      <c r="B16" s="686"/>
      <c r="C16" s="686"/>
      <c r="D16" s="686"/>
      <c r="E16" s="686"/>
      <c r="F16" s="686"/>
      <c r="G16" s="686"/>
      <c r="H16" s="686"/>
      <c r="I16" s="686"/>
      <c r="J16" s="686"/>
      <c r="K16" s="686"/>
      <c r="L16" s="686"/>
      <c r="M16" s="686"/>
      <c r="N16" s="686"/>
      <c r="O16" s="686"/>
      <c r="P16" s="686"/>
      <c r="Q16" s="686"/>
      <c r="R16" s="687" t="s">
        <v>97</v>
      </c>
      <c r="S16" s="687"/>
      <c r="T16" s="687"/>
      <c r="U16" s="33">
        <f>SUM(U6:U15)</f>
        <v>17.649999999999999</v>
      </c>
    </row>
    <row r="17" spans="1:21" ht="24" customHeight="1" x14ac:dyDescent="0.2">
      <c r="A17" s="705" t="s">
        <v>98</v>
      </c>
      <c r="B17" s="705"/>
      <c r="C17" s="705"/>
      <c r="D17" s="705"/>
      <c r="E17" s="705"/>
      <c r="F17" s="705"/>
      <c r="G17" s="705"/>
      <c r="H17" s="705"/>
      <c r="I17" s="705"/>
      <c r="J17" s="705"/>
      <c r="K17" s="705"/>
      <c r="L17" s="705"/>
      <c r="M17" s="705"/>
      <c r="N17" s="705"/>
      <c r="O17" s="699" t="s">
        <v>99</v>
      </c>
      <c r="P17" s="699"/>
      <c r="Q17" s="699"/>
      <c r="R17" s="699" t="s">
        <v>100</v>
      </c>
      <c r="S17" s="699"/>
      <c r="T17" s="699"/>
      <c r="U17" s="34" t="s">
        <v>93</v>
      </c>
    </row>
    <row r="18" spans="1:21" ht="12.75" customHeight="1" x14ac:dyDescent="0.2">
      <c r="A18" s="737" t="s">
        <v>101</v>
      </c>
      <c r="B18" s="737"/>
      <c r="C18" s="737"/>
      <c r="D18" s="737"/>
      <c r="E18" s="737"/>
      <c r="F18" s="737"/>
      <c r="G18" s="737"/>
      <c r="H18" s="737"/>
      <c r="I18" s="737"/>
      <c r="J18" s="737"/>
      <c r="K18" s="737"/>
      <c r="L18" s="737"/>
      <c r="M18" s="737"/>
      <c r="N18" s="737"/>
      <c r="O18" s="725">
        <v>5.92</v>
      </c>
      <c r="P18" s="725"/>
      <c r="Q18" s="725"/>
      <c r="R18" s="726">
        <v>19.23</v>
      </c>
      <c r="S18" s="726"/>
      <c r="T18" s="726"/>
      <c r="U18" s="35">
        <f>ROUND(R18*O18,2)</f>
        <v>113.84</v>
      </c>
    </row>
    <row r="19" spans="1:21" x14ac:dyDescent="0.2">
      <c r="A19" s="734"/>
      <c r="B19" s="734"/>
      <c r="C19" s="734"/>
      <c r="D19" s="734"/>
      <c r="E19" s="734"/>
      <c r="F19" s="734"/>
      <c r="G19" s="734"/>
      <c r="H19" s="734"/>
      <c r="I19" s="734"/>
      <c r="J19" s="734"/>
      <c r="K19" s="734"/>
      <c r="L19" s="734"/>
      <c r="M19" s="734"/>
      <c r="N19" s="734"/>
      <c r="O19" s="735"/>
      <c r="P19" s="735"/>
      <c r="Q19" s="735"/>
      <c r="R19" s="736"/>
      <c r="S19" s="736"/>
      <c r="T19" s="736"/>
      <c r="U19" s="36"/>
    </row>
    <row r="20" spans="1:21" x14ac:dyDescent="0.2">
      <c r="A20" s="734"/>
      <c r="B20" s="734"/>
      <c r="C20" s="734"/>
      <c r="D20" s="734"/>
      <c r="E20" s="734"/>
      <c r="F20" s="734"/>
      <c r="G20" s="734"/>
      <c r="H20" s="734"/>
      <c r="I20" s="734"/>
      <c r="J20" s="734"/>
      <c r="K20" s="734"/>
      <c r="L20" s="734"/>
      <c r="M20" s="734"/>
      <c r="N20" s="734"/>
      <c r="O20" s="735"/>
      <c r="P20" s="735"/>
      <c r="Q20" s="735"/>
      <c r="R20" s="736"/>
      <c r="S20" s="736"/>
      <c r="T20" s="736"/>
      <c r="U20" s="35"/>
    </row>
    <row r="21" spans="1:21" x14ac:dyDescent="0.2">
      <c r="A21" s="728"/>
      <c r="B21" s="728"/>
      <c r="C21" s="728"/>
      <c r="D21" s="728"/>
      <c r="E21" s="728"/>
      <c r="F21" s="728"/>
      <c r="G21" s="728"/>
      <c r="H21" s="728"/>
      <c r="I21" s="728"/>
      <c r="J21" s="728"/>
      <c r="K21" s="728"/>
      <c r="L21" s="728"/>
      <c r="M21" s="728"/>
      <c r="N21" s="728"/>
      <c r="O21" s="717"/>
      <c r="P21" s="717"/>
      <c r="Q21" s="717"/>
      <c r="R21" s="718"/>
      <c r="S21" s="718"/>
      <c r="T21" s="718"/>
      <c r="U21" s="37"/>
    </row>
    <row r="22" spans="1:21" x14ac:dyDescent="0.2">
      <c r="A22" s="686"/>
      <c r="B22" s="686"/>
      <c r="C22" s="686"/>
      <c r="D22" s="686"/>
      <c r="E22" s="686"/>
      <c r="F22" s="686"/>
      <c r="G22" s="686"/>
      <c r="H22" s="686"/>
      <c r="I22" s="686"/>
      <c r="J22" s="686"/>
      <c r="K22" s="686"/>
      <c r="L22" s="686"/>
      <c r="M22" s="686"/>
      <c r="N22" s="686"/>
      <c r="O22" s="686"/>
      <c r="P22" s="686"/>
      <c r="Q22" s="686"/>
      <c r="R22" s="687" t="s">
        <v>102</v>
      </c>
      <c r="S22" s="687"/>
      <c r="T22" s="687"/>
      <c r="U22" s="38">
        <f>SUM(U18:U21)</f>
        <v>113.84</v>
      </c>
    </row>
    <row r="23" spans="1:21" x14ac:dyDescent="0.2">
      <c r="A23" s="729" t="s">
        <v>103</v>
      </c>
      <c r="B23" s="729"/>
      <c r="C23" s="729"/>
      <c r="D23" s="729"/>
      <c r="E23" s="729"/>
      <c r="F23" s="729"/>
      <c r="G23" s="729"/>
      <c r="H23" s="729"/>
      <c r="I23" s="730"/>
      <c r="J23" s="731">
        <v>1</v>
      </c>
      <c r="K23" s="732"/>
      <c r="L23" s="732"/>
      <c r="M23" s="733" t="s">
        <v>104</v>
      </c>
      <c r="N23" s="733"/>
      <c r="O23" s="733"/>
      <c r="P23" s="733"/>
      <c r="Q23" s="733"/>
      <c r="R23" s="733"/>
      <c r="S23" s="733"/>
      <c r="T23" s="733"/>
      <c r="U23" s="38">
        <f>SUM(U16,U22)</f>
        <v>131.49</v>
      </c>
    </row>
    <row r="24" spans="1:21" x14ac:dyDescent="0.2">
      <c r="A24" s="700"/>
      <c r="B24" s="700"/>
      <c r="C24" s="700"/>
      <c r="D24" s="700" t="s">
        <v>105</v>
      </c>
      <c r="E24" s="700"/>
      <c r="F24" s="700"/>
      <c r="G24" s="700"/>
      <c r="H24" s="700"/>
      <c r="I24" s="700"/>
      <c r="J24" s="700"/>
      <c r="K24" s="700"/>
      <c r="L24" s="700"/>
      <c r="M24" s="700"/>
      <c r="N24" s="700"/>
      <c r="O24" s="700"/>
      <c r="P24" s="700"/>
      <c r="Q24" s="700"/>
      <c r="R24" s="700"/>
      <c r="S24" s="700"/>
      <c r="T24" s="700"/>
      <c r="U24" s="38">
        <f>U23/J23</f>
        <v>131.49</v>
      </c>
    </row>
    <row r="25" spans="1:21" ht="24" customHeight="1" x14ac:dyDescent="0.2">
      <c r="A25" s="705" t="s">
        <v>106</v>
      </c>
      <c r="B25" s="705"/>
      <c r="C25" s="705"/>
      <c r="D25" s="705"/>
      <c r="E25" s="705"/>
      <c r="F25" s="705"/>
      <c r="G25" s="705"/>
      <c r="H25" s="705"/>
      <c r="I25" s="705"/>
      <c r="J25" s="705"/>
      <c r="K25" s="705"/>
      <c r="L25" s="705"/>
      <c r="M25" s="699" t="s">
        <v>107</v>
      </c>
      <c r="N25" s="699"/>
      <c r="O25" s="699" t="s">
        <v>108</v>
      </c>
      <c r="P25" s="699"/>
      <c r="Q25" s="699"/>
      <c r="R25" s="699" t="s">
        <v>109</v>
      </c>
      <c r="S25" s="699"/>
      <c r="T25" s="699"/>
      <c r="U25" s="34" t="s">
        <v>110</v>
      </c>
    </row>
    <row r="26" spans="1:21" x14ac:dyDescent="0.2">
      <c r="A26" s="723" t="s">
        <v>517</v>
      </c>
      <c r="B26" s="723"/>
      <c r="C26" s="723"/>
      <c r="D26" s="723"/>
      <c r="E26" s="723"/>
      <c r="F26" s="723"/>
      <c r="G26" s="723"/>
      <c r="H26" s="723"/>
      <c r="I26" s="723"/>
      <c r="J26" s="723"/>
      <c r="K26" s="723"/>
      <c r="L26" s="723"/>
      <c r="M26" s="724" t="s">
        <v>111</v>
      </c>
      <c r="N26" s="724"/>
      <c r="O26" s="725">
        <v>9.5399999999999991</v>
      </c>
      <c r="P26" s="725"/>
      <c r="Q26" s="725"/>
      <c r="R26" s="726">
        <v>110.49</v>
      </c>
      <c r="S26" s="726"/>
      <c r="T26" s="726"/>
      <c r="U26" s="35">
        <f>TRUNC(R26*O26,2)</f>
        <v>1054.07</v>
      </c>
    </row>
    <row r="27" spans="1:21" ht="36.75" customHeight="1" x14ac:dyDescent="0.2">
      <c r="A27" s="719" t="s">
        <v>514</v>
      </c>
      <c r="B27" s="719"/>
      <c r="C27" s="719"/>
      <c r="D27" s="719"/>
      <c r="E27" s="719"/>
      <c r="F27" s="719"/>
      <c r="G27" s="719"/>
      <c r="H27" s="719"/>
      <c r="I27" s="719"/>
      <c r="J27" s="719"/>
      <c r="K27" s="719"/>
      <c r="L27" s="719"/>
      <c r="M27" s="720" t="s">
        <v>111</v>
      </c>
      <c r="N27" s="720"/>
      <c r="O27" s="727">
        <v>4.13</v>
      </c>
      <c r="P27" s="727"/>
      <c r="Q27" s="727"/>
      <c r="R27" s="714">
        <v>67.459999999999994</v>
      </c>
      <c r="S27" s="714"/>
      <c r="T27" s="714"/>
      <c r="U27" s="365">
        <f>TRUNC(R27*O27,2)</f>
        <v>278.60000000000002</v>
      </c>
    </row>
    <row r="28" spans="1:21" ht="27" customHeight="1" x14ac:dyDescent="0.2">
      <c r="A28" s="719" t="s">
        <v>513</v>
      </c>
      <c r="B28" s="719"/>
      <c r="C28" s="719"/>
      <c r="D28" s="719"/>
      <c r="E28" s="719"/>
      <c r="F28" s="719"/>
      <c r="G28" s="719"/>
      <c r="H28" s="719"/>
      <c r="I28" s="719"/>
      <c r="J28" s="719"/>
      <c r="K28" s="719"/>
      <c r="L28" s="719"/>
      <c r="M28" s="720" t="s">
        <v>112</v>
      </c>
      <c r="N28" s="720"/>
      <c r="O28" s="721">
        <v>0.83</v>
      </c>
      <c r="P28" s="721"/>
      <c r="Q28" s="721"/>
      <c r="R28" s="714">
        <v>464.41</v>
      </c>
      <c r="S28" s="714"/>
      <c r="T28" s="714"/>
      <c r="U28" s="365">
        <f>TRUNC(O28*R28,2)</f>
        <v>385.46</v>
      </c>
    </row>
    <row r="29" spans="1:21" ht="24.75" customHeight="1" x14ac:dyDescent="0.2">
      <c r="A29" s="722" t="s">
        <v>515</v>
      </c>
      <c r="B29" s="722"/>
      <c r="C29" s="722"/>
      <c r="D29" s="722"/>
      <c r="E29" s="722"/>
      <c r="F29" s="722"/>
      <c r="G29" s="722"/>
      <c r="H29" s="722"/>
      <c r="I29" s="722"/>
      <c r="J29" s="722"/>
      <c r="K29" s="722"/>
      <c r="L29" s="722"/>
      <c r="M29" s="720" t="s">
        <v>113</v>
      </c>
      <c r="N29" s="720"/>
      <c r="O29" s="721">
        <v>21.06</v>
      </c>
      <c r="P29" s="721"/>
      <c r="Q29" s="721"/>
      <c r="R29" s="714">
        <v>14.99</v>
      </c>
      <c r="S29" s="714"/>
      <c r="T29" s="714"/>
      <c r="U29" s="365">
        <f>TRUNC(O29*R29,2)</f>
        <v>315.68</v>
      </c>
    </row>
    <row r="30" spans="1:21" ht="28.5" customHeight="1" x14ac:dyDescent="0.2">
      <c r="A30" s="706" t="s">
        <v>516</v>
      </c>
      <c r="B30" s="707"/>
      <c r="C30" s="707"/>
      <c r="D30" s="707"/>
      <c r="E30" s="707"/>
      <c r="F30" s="707"/>
      <c r="G30" s="707"/>
      <c r="H30" s="707"/>
      <c r="I30" s="707"/>
      <c r="J30" s="707"/>
      <c r="K30" s="707"/>
      <c r="L30" s="708"/>
      <c r="M30" s="709" t="s">
        <v>112</v>
      </c>
      <c r="N30" s="710"/>
      <c r="O30" s="711">
        <v>0.24</v>
      </c>
      <c r="P30" s="712"/>
      <c r="Q30" s="713"/>
      <c r="R30" s="714">
        <v>465.18</v>
      </c>
      <c r="S30" s="714"/>
      <c r="T30" s="714"/>
      <c r="U30" s="365">
        <f>TRUNC(O30*R30,2)</f>
        <v>111.64</v>
      </c>
    </row>
    <row r="31" spans="1:21" x14ac:dyDescent="0.2">
      <c r="A31" s="715"/>
      <c r="B31" s="715"/>
      <c r="C31" s="715"/>
      <c r="D31" s="715"/>
      <c r="E31" s="715"/>
      <c r="F31" s="715"/>
      <c r="G31" s="715"/>
      <c r="H31" s="715"/>
      <c r="I31" s="715"/>
      <c r="J31" s="715"/>
      <c r="K31" s="715"/>
      <c r="L31" s="715"/>
      <c r="M31" s="716"/>
      <c r="N31" s="716"/>
      <c r="O31" s="717"/>
      <c r="P31" s="717"/>
      <c r="Q31" s="717"/>
      <c r="R31" s="718"/>
      <c r="S31" s="718"/>
      <c r="T31" s="718"/>
      <c r="U31" s="39"/>
    </row>
    <row r="32" spans="1:21" x14ac:dyDescent="0.2">
      <c r="A32" s="686"/>
      <c r="B32" s="686"/>
      <c r="C32" s="686"/>
      <c r="D32" s="686"/>
      <c r="E32" s="686"/>
      <c r="F32" s="686"/>
      <c r="G32" s="686"/>
      <c r="H32" s="686"/>
      <c r="I32" s="686"/>
      <c r="J32" s="686"/>
      <c r="K32" s="686"/>
      <c r="L32" s="686"/>
      <c r="M32" s="686"/>
      <c r="N32" s="686"/>
      <c r="O32" s="686"/>
      <c r="P32" s="686"/>
      <c r="Q32" s="686"/>
      <c r="R32" s="687" t="s">
        <v>114</v>
      </c>
      <c r="S32" s="687"/>
      <c r="T32" s="687"/>
      <c r="U32" s="38">
        <f>SUM(U26:U31)</f>
        <v>2145.4500000000003</v>
      </c>
    </row>
    <row r="33" spans="1:21" ht="12.75" customHeight="1" x14ac:dyDescent="0.2">
      <c r="A33" s="705" t="s">
        <v>115</v>
      </c>
      <c r="B33" s="705"/>
      <c r="C33" s="705"/>
      <c r="D33" s="705"/>
      <c r="E33" s="705"/>
      <c r="F33" s="705"/>
      <c r="G33" s="705"/>
      <c r="H33" s="705"/>
      <c r="I33" s="700" t="s">
        <v>116</v>
      </c>
      <c r="J33" s="700"/>
      <c r="K33" s="700"/>
      <c r="L33" s="700"/>
      <c r="M33" s="700"/>
      <c r="N33" s="700"/>
      <c r="O33" s="699" t="s">
        <v>117</v>
      </c>
      <c r="P33" s="699"/>
      <c r="Q33" s="699"/>
      <c r="R33" s="699" t="s">
        <v>109</v>
      </c>
      <c r="S33" s="699"/>
      <c r="T33" s="699"/>
      <c r="U33" s="699" t="s">
        <v>110</v>
      </c>
    </row>
    <row r="34" spans="1:21" x14ac:dyDescent="0.2">
      <c r="A34" s="705"/>
      <c r="B34" s="705"/>
      <c r="C34" s="705"/>
      <c r="D34" s="705"/>
      <c r="E34" s="705"/>
      <c r="F34" s="705"/>
      <c r="G34" s="705"/>
      <c r="H34" s="705"/>
      <c r="I34" s="700" t="s">
        <v>118</v>
      </c>
      <c r="J34" s="700"/>
      <c r="K34" s="700" t="s">
        <v>119</v>
      </c>
      <c r="L34" s="700"/>
      <c r="M34" s="700" t="s">
        <v>120</v>
      </c>
      <c r="N34" s="700"/>
      <c r="O34" s="699"/>
      <c r="P34" s="699"/>
      <c r="Q34" s="699"/>
      <c r="R34" s="699"/>
      <c r="S34" s="699"/>
      <c r="T34" s="699"/>
      <c r="U34" s="699"/>
    </row>
    <row r="35" spans="1:21" x14ac:dyDescent="0.2">
      <c r="A35" s="701"/>
      <c r="B35" s="701"/>
      <c r="C35" s="701"/>
      <c r="D35" s="701"/>
      <c r="E35" s="701"/>
      <c r="F35" s="701"/>
      <c r="G35" s="701"/>
      <c r="H35" s="701"/>
      <c r="I35" s="702"/>
      <c r="J35" s="702"/>
      <c r="K35" s="702"/>
      <c r="L35" s="702"/>
      <c r="M35" s="702"/>
      <c r="N35" s="702"/>
      <c r="O35" s="703"/>
      <c r="P35" s="703"/>
      <c r="Q35" s="703"/>
      <c r="R35" s="704"/>
      <c r="S35" s="704"/>
      <c r="T35" s="704"/>
      <c r="U35" s="40">
        <f>INT((M35*O35*R35)*100)/100</f>
        <v>0</v>
      </c>
    </row>
    <row r="36" spans="1:21" x14ac:dyDescent="0.2">
      <c r="A36" s="695"/>
      <c r="B36" s="695"/>
      <c r="C36" s="695"/>
      <c r="D36" s="695"/>
      <c r="E36" s="695"/>
      <c r="F36" s="695"/>
      <c r="G36" s="695"/>
      <c r="H36" s="695"/>
      <c r="I36" s="696"/>
      <c r="J36" s="696"/>
      <c r="K36" s="696"/>
      <c r="L36" s="696"/>
      <c r="M36" s="696"/>
      <c r="N36" s="696"/>
      <c r="O36" s="697"/>
      <c r="P36" s="697"/>
      <c r="Q36" s="697"/>
      <c r="R36" s="698"/>
      <c r="S36" s="698"/>
      <c r="T36" s="698"/>
      <c r="U36" s="41">
        <f>INT((M36*O36*R36)*100)/100</f>
        <v>0</v>
      </c>
    </row>
    <row r="37" spans="1:21" x14ac:dyDescent="0.2">
      <c r="A37" s="695"/>
      <c r="B37" s="695"/>
      <c r="C37" s="695"/>
      <c r="D37" s="695"/>
      <c r="E37" s="695"/>
      <c r="F37" s="695"/>
      <c r="G37" s="695"/>
      <c r="H37" s="695"/>
      <c r="I37" s="696"/>
      <c r="J37" s="696"/>
      <c r="K37" s="696"/>
      <c r="L37" s="696"/>
      <c r="M37" s="696">
        <f>SUM(I37:L37)</f>
        <v>0</v>
      </c>
      <c r="N37" s="696"/>
      <c r="O37" s="697"/>
      <c r="P37" s="697"/>
      <c r="Q37" s="697"/>
      <c r="R37" s="698"/>
      <c r="S37" s="698"/>
      <c r="T37" s="698"/>
      <c r="U37" s="41">
        <f>INT((M37*O37*R37)*100)/100</f>
        <v>0</v>
      </c>
    </row>
    <row r="38" spans="1:21" x14ac:dyDescent="0.2">
      <c r="A38" s="691"/>
      <c r="B38" s="691"/>
      <c r="C38" s="691"/>
      <c r="D38" s="691"/>
      <c r="E38" s="691"/>
      <c r="F38" s="691"/>
      <c r="G38" s="691"/>
      <c r="H38" s="691"/>
      <c r="I38" s="692"/>
      <c r="J38" s="692"/>
      <c r="K38" s="692"/>
      <c r="L38" s="692"/>
      <c r="M38" s="692">
        <f>SUM(I38:L38)</f>
        <v>0</v>
      </c>
      <c r="N38" s="692"/>
      <c r="O38" s="693"/>
      <c r="P38" s="693"/>
      <c r="Q38" s="693"/>
      <c r="R38" s="694"/>
      <c r="S38" s="694"/>
      <c r="T38" s="694"/>
      <c r="U38" s="42">
        <f>INT((M38*O38*R38)*100)/100</f>
        <v>0</v>
      </c>
    </row>
    <row r="39" spans="1:21" x14ac:dyDescent="0.2">
      <c r="A39" s="686"/>
      <c r="B39" s="686"/>
      <c r="C39" s="686"/>
      <c r="D39" s="686"/>
      <c r="E39" s="686"/>
      <c r="F39" s="686"/>
      <c r="G39" s="686"/>
      <c r="H39" s="686"/>
      <c r="I39" s="686"/>
      <c r="J39" s="686"/>
      <c r="K39" s="686"/>
      <c r="L39" s="686"/>
      <c r="M39" s="686"/>
      <c r="N39" s="686"/>
      <c r="O39" s="686"/>
      <c r="P39" s="686"/>
      <c r="Q39" s="686"/>
      <c r="R39" s="687" t="s">
        <v>121</v>
      </c>
      <c r="S39" s="687"/>
      <c r="T39" s="687"/>
      <c r="U39" s="43">
        <f>SUM(U35:U38)</f>
        <v>0</v>
      </c>
    </row>
    <row r="40" spans="1:21" x14ac:dyDescent="0.2">
      <c r="A40" s="686"/>
      <c r="B40" s="686"/>
      <c r="C40" s="686"/>
      <c r="D40" s="686"/>
      <c r="E40" s="686"/>
      <c r="F40" s="686"/>
      <c r="G40" s="686"/>
      <c r="H40" s="686"/>
      <c r="I40" s="686"/>
      <c r="J40" s="686"/>
      <c r="K40" s="686"/>
      <c r="L40" s="686"/>
      <c r="M40" s="686"/>
      <c r="N40" s="686"/>
      <c r="O40" s="686"/>
      <c r="P40" s="686"/>
      <c r="Q40" s="686"/>
      <c r="R40" s="686"/>
      <c r="S40" s="686"/>
      <c r="T40" s="686"/>
      <c r="U40" s="686"/>
    </row>
    <row r="41" spans="1:21" x14ac:dyDescent="0.2">
      <c r="A41" s="688" t="s">
        <v>122</v>
      </c>
      <c r="B41" s="688"/>
      <c r="C41" s="688"/>
      <c r="D41" s="688"/>
      <c r="E41" s="688"/>
      <c r="F41" s="688"/>
      <c r="G41" s="688"/>
      <c r="H41" s="688"/>
      <c r="I41" s="688"/>
      <c r="J41" s="688"/>
      <c r="K41" s="688"/>
      <c r="L41" s="688"/>
      <c r="M41" s="688"/>
      <c r="N41" s="688"/>
      <c r="O41" s="688"/>
      <c r="P41" s="688"/>
      <c r="Q41" s="688"/>
      <c r="R41" s="688"/>
      <c r="S41" s="688"/>
      <c r="T41" s="688"/>
      <c r="U41" s="44">
        <f>SUM(U24,U32,U39)</f>
        <v>2276.9400000000005</v>
      </c>
    </row>
    <row r="42" spans="1:21" x14ac:dyDescent="0.2">
      <c r="A42" s="45" t="s">
        <v>123</v>
      </c>
      <c r="B42" s="46"/>
      <c r="C42" s="46"/>
      <c r="D42" s="46"/>
      <c r="E42" s="46"/>
      <c r="F42" s="46"/>
      <c r="G42" s="46"/>
      <c r="H42" s="47" t="s">
        <v>124</v>
      </c>
      <c r="I42" s="689">
        <v>0</v>
      </c>
      <c r="J42" s="689"/>
      <c r="K42" s="46" t="s">
        <v>125</v>
      </c>
      <c r="L42" s="46"/>
      <c r="M42" s="46"/>
      <c r="N42" s="46"/>
      <c r="O42" s="46"/>
      <c r="P42" s="46"/>
      <c r="Q42" s="46"/>
      <c r="R42" s="46"/>
      <c r="S42" s="46"/>
      <c r="T42" s="46"/>
      <c r="U42" s="48">
        <f>TRUNC((U41*I42),2)</f>
        <v>0</v>
      </c>
    </row>
    <row r="43" spans="1:21" ht="14.25" x14ac:dyDescent="0.2">
      <c r="A43" s="690" t="s">
        <v>126</v>
      </c>
      <c r="B43" s="690"/>
      <c r="C43" s="690"/>
      <c r="D43" s="690"/>
      <c r="E43" s="690"/>
      <c r="F43" s="690"/>
      <c r="G43" s="690"/>
      <c r="H43" s="690"/>
      <c r="I43" s="690"/>
      <c r="J43" s="690"/>
      <c r="K43" s="690"/>
      <c r="L43" s="690"/>
      <c r="M43" s="690"/>
      <c r="N43" s="690"/>
      <c r="O43" s="690"/>
      <c r="P43" s="690"/>
      <c r="Q43" s="690"/>
      <c r="R43" s="690"/>
      <c r="S43" s="690"/>
      <c r="T43" s="690"/>
      <c r="U43" s="48">
        <f>TRUNC((U42+U41),2)</f>
        <v>2276.94</v>
      </c>
    </row>
  </sheetData>
  <mergeCells count="166">
    <mergeCell ref="A1:T1"/>
    <mergeCell ref="A2:E2"/>
    <mergeCell ref="F2:T2"/>
    <mergeCell ref="A3:E3"/>
    <mergeCell ref="F3:T3"/>
    <mergeCell ref="A4:J5"/>
    <mergeCell ref="K4:L5"/>
    <mergeCell ref="M4:P4"/>
    <mergeCell ref="Q4:T4"/>
    <mergeCell ref="S6:T6"/>
    <mergeCell ref="A7:J7"/>
    <mergeCell ref="K7:L7"/>
    <mergeCell ref="M7:N7"/>
    <mergeCell ref="O7:P7"/>
    <mergeCell ref="Q7:R7"/>
    <mergeCell ref="S7:T7"/>
    <mergeCell ref="U4:U5"/>
    <mergeCell ref="M5:N5"/>
    <mergeCell ref="O5:P5"/>
    <mergeCell ref="Q5:R5"/>
    <mergeCell ref="S5:T5"/>
    <mergeCell ref="A6:J6"/>
    <mergeCell ref="K6:L6"/>
    <mergeCell ref="M6:N6"/>
    <mergeCell ref="O6:P6"/>
    <mergeCell ref="Q6:R6"/>
    <mergeCell ref="A9:J9"/>
    <mergeCell ref="K9:L9"/>
    <mergeCell ref="M9:N9"/>
    <mergeCell ref="O9:P9"/>
    <mergeCell ref="Q9:R9"/>
    <mergeCell ref="S9:T9"/>
    <mergeCell ref="A8:J8"/>
    <mergeCell ref="K8:L8"/>
    <mergeCell ref="M8:N8"/>
    <mergeCell ref="O8:P8"/>
    <mergeCell ref="Q8:R8"/>
    <mergeCell ref="S8:T8"/>
    <mergeCell ref="A11:J11"/>
    <mergeCell ref="K11:L11"/>
    <mergeCell ref="M11:N11"/>
    <mergeCell ref="O11:P11"/>
    <mergeCell ref="Q11:R11"/>
    <mergeCell ref="S11:T11"/>
    <mergeCell ref="A10:J10"/>
    <mergeCell ref="K10:L10"/>
    <mergeCell ref="M10:N10"/>
    <mergeCell ref="O10:P10"/>
    <mergeCell ref="Q10:R10"/>
    <mergeCell ref="S10:T10"/>
    <mergeCell ref="A13:J13"/>
    <mergeCell ref="K13:L13"/>
    <mergeCell ref="M13:N13"/>
    <mergeCell ref="O13:P13"/>
    <mergeCell ref="Q13:R13"/>
    <mergeCell ref="S13:T13"/>
    <mergeCell ref="A12:J12"/>
    <mergeCell ref="K12:L12"/>
    <mergeCell ref="M12:N12"/>
    <mergeCell ref="O12:P12"/>
    <mergeCell ref="Q12:R12"/>
    <mergeCell ref="S12:T12"/>
    <mergeCell ref="A15:J15"/>
    <mergeCell ref="K15:L15"/>
    <mergeCell ref="M15:N15"/>
    <mergeCell ref="O15:P15"/>
    <mergeCell ref="Q15:R15"/>
    <mergeCell ref="S15:T15"/>
    <mergeCell ref="A14:J14"/>
    <mergeCell ref="K14:L14"/>
    <mergeCell ref="M14:N14"/>
    <mergeCell ref="O14:P14"/>
    <mergeCell ref="Q14:R14"/>
    <mergeCell ref="S14:T14"/>
    <mergeCell ref="A19:N19"/>
    <mergeCell ref="O19:Q19"/>
    <mergeCell ref="R19:T19"/>
    <mergeCell ref="A20:N20"/>
    <mergeCell ref="O20:Q20"/>
    <mergeCell ref="R20:T20"/>
    <mergeCell ref="A16:Q16"/>
    <mergeCell ref="R16:T16"/>
    <mergeCell ref="A17:N17"/>
    <mergeCell ref="O17:Q17"/>
    <mergeCell ref="R17:T17"/>
    <mergeCell ref="A18:N18"/>
    <mergeCell ref="O18:Q18"/>
    <mergeCell ref="R18:T18"/>
    <mergeCell ref="A24:C24"/>
    <mergeCell ref="D24:T24"/>
    <mergeCell ref="A25:L25"/>
    <mergeCell ref="M25:N25"/>
    <mergeCell ref="O25:Q25"/>
    <mergeCell ref="R25:T25"/>
    <mergeCell ref="A21:N21"/>
    <mergeCell ref="O21:Q21"/>
    <mergeCell ref="R21:T21"/>
    <mergeCell ref="A22:Q22"/>
    <mergeCell ref="R22:T22"/>
    <mergeCell ref="A23:I23"/>
    <mergeCell ref="J23:L23"/>
    <mergeCell ref="M23:T23"/>
    <mergeCell ref="A28:L28"/>
    <mergeCell ref="M28:N28"/>
    <mergeCell ref="O28:Q28"/>
    <mergeCell ref="R28:T28"/>
    <mergeCell ref="A29:L29"/>
    <mergeCell ref="M29:N29"/>
    <mergeCell ref="O29:Q29"/>
    <mergeCell ref="R29:T29"/>
    <mergeCell ref="A26:L26"/>
    <mergeCell ref="M26:N26"/>
    <mergeCell ref="O26:Q26"/>
    <mergeCell ref="R26:T26"/>
    <mergeCell ref="A27:L27"/>
    <mergeCell ref="M27:N27"/>
    <mergeCell ref="O27:Q27"/>
    <mergeCell ref="R27:T27"/>
    <mergeCell ref="A32:Q32"/>
    <mergeCell ref="R32:T32"/>
    <mergeCell ref="A33:H34"/>
    <mergeCell ref="I33:N33"/>
    <mergeCell ref="O33:Q34"/>
    <mergeCell ref="R33:T34"/>
    <mergeCell ref="A30:L30"/>
    <mergeCell ref="M30:N30"/>
    <mergeCell ref="O30:Q30"/>
    <mergeCell ref="R30:T30"/>
    <mergeCell ref="A31:L31"/>
    <mergeCell ref="M31:N31"/>
    <mergeCell ref="O31:Q31"/>
    <mergeCell ref="R31:T31"/>
    <mergeCell ref="U33:U34"/>
    <mergeCell ref="I34:J34"/>
    <mergeCell ref="K34:L34"/>
    <mergeCell ref="M34:N34"/>
    <mergeCell ref="A35:H35"/>
    <mergeCell ref="I35:J35"/>
    <mergeCell ref="K35:L35"/>
    <mergeCell ref="M35:N35"/>
    <mergeCell ref="O35:Q35"/>
    <mergeCell ref="R35:T35"/>
    <mergeCell ref="A37:H37"/>
    <mergeCell ref="I37:J37"/>
    <mergeCell ref="K37:L37"/>
    <mergeCell ref="M37:N37"/>
    <mergeCell ref="O37:Q37"/>
    <mergeCell ref="R37:T37"/>
    <mergeCell ref="A36:H36"/>
    <mergeCell ref="I36:J36"/>
    <mergeCell ref="K36:L36"/>
    <mergeCell ref="M36:N36"/>
    <mergeCell ref="O36:Q36"/>
    <mergeCell ref="R36:T36"/>
    <mergeCell ref="A39:Q39"/>
    <mergeCell ref="R39:T39"/>
    <mergeCell ref="A40:U40"/>
    <mergeCell ref="A41:T41"/>
    <mergeCell ref="I42:J42"/>
    <mergeCell ref="A43:T43"/>
    <mergeCell ref="A38:H38"/>
    <mergeCell ref="I38:J38"/>
    <mergeCell ref="K38:L38"/>
    <mergeCell ref="M38:N38"/>
    <mergeCell ref="O38:Q38"/>
    <mergeCell ref="R38:T38"/>
  </mergeCells>
  <conditionalFormatting sqref="O6:P14">
    <cfRule type="cellIs" dxfId="0" priority="1" stopIfTrue="1" operator="equal">
      <formula>1</formula>
    </cfRule>
  </conditionalFormatting>
  <pageMargins left="0.511811024" right="0.511811024" top="0.78740157499999996" bottom="0.78740157499999996" header="0.31496062000000002" footer="0.31496062000000002"/>
  <pageSetup paperSize="9" scale="9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1AC25-F68B-45BA-98FC-D157C6A5978B}">
  <dimension ref="A1:J103"/>
  <sheetViews>
    <sheetView view="pageBreakPreview" zoomScaleNormal="90" zoomScaleSheetLayoutView="100" workbookViewId="0">
      <selection activeCell="I26" sqref="I26:I27"/>
    </sheetView>
  </sheetViews>
  <sheetFormatPr defaultRowHeight="14.25" customHeight="1" x14ac:dyDescent="0.25"/>
  <cols>
    <col min="1" max="1" width="13.7109375" style="284" customWidth="1"/>
    <col min="2" max="2" width="59" style="284" customWidth="1"/>
    <col min="3" max="3" width="12.7109375" style="284" customWidth="1"/>
    <col min="4" max="4" width="12.140625" style="303" customWidth="1"/>
    <col min="5" max="5" width="8" style="293" customWidth="1"/>
    <col min="6" max="6" width="11.140625" style="284" bestFit="1" customWidth="1"/>
    <col min="7" max="7" width="9.140625" style="293"/>
    <col min="8" max="8" width="16.28515625" style="303" customWidth="1"/>
    <col min="9" max="9" width="9.28515625" style="284" bestFit="1" customWidth="1"/>
    <col min="10" max="10" width="21.140625" style="303" customWidth="1"/>
    <col min="11" max="256" width="9.140625" style="284"/>
    <col min="257" max="257" width="13.7109375" style="284" customWidth="1"/>
    <col min="258" max="258" width="59" style="284" customWidth="1"/>
    <col min="259" max="259" width="12.7109375" style="284" customWidth="1"/>
    <col min="260" max="260" width="12.140625" style="284" customWidth="1"/>
    <col min="261" max="261" width="8" style="284" customWidth="1"/>
    <col min="262" max="262" width="11.140625" style="284" bestFit="1" customWidth="1"/>
    <col min="263" max="263" width="9.140625" style="284"/>
    <col min="264" max="264" width="12.85546875" style="284" customWidth="1"/>
    <col min="265" max="265" width="9.28515625" style="284" bestFit="1" customWidth="1"/>
    <col min="266" max="266" width="21.140625" style="284" customWidth="1"/>
    <col min="267" max="512" width="9.140625" style="284"/>
    <col min="513" max="513" width="13.7109375" style="284" customWidth="1"/>
    <col min="514" max="514" width="59" style="284" customWidth="1"/>
    <col min="515" max="515" width="12.7109375" style="284" customWidth="1"/>
    <col min="516" max="516" width="12.140625" style="284" customWidth="1"/>
    <col min="517" max="517" width="8" style="284" customWidth="1"/>
    <col min="518" max="518" width="11.140625" style="284" bestFit="1" customWidth="1"/>
    <col min="519" max="519" width="9.140625" style="284"/>
    <col min="520" max="520" width="12.85546875" style="284" customWidth="1"/>
    <col min="521" max="521" width="9.28515625" style="284" bestFit="1" customWidth="1"/>
    <col min="522" max="522" width="21.140625" style="284" customWidth="1"/>
    <col min="523" max="768" width="9.140625" style="284"/>
    <col min="769" max="769" width="13.7109375" style="284" customWidth="1"/>
    <col min="770" max="770" width="59" style="284" customWidth="1"/>
    <col min="771" max="771" width="12.7109375" style="284" customWidth="1"/>
    <col min="772" max="772" width="12.140625" style="284" customWidth="1"/>
    <col min="773" max="773" width="8" style="284" customWidth="1"/>
    <col min="774" max="774" width="11.140625" style="284" bestFit="1" customWidth="1"/>
    <col min="775" max="775" width="9.140625" style="284"/>
    <col min="776" max="776" width="12.85546875" style="284" customWidth="1"/>
    <col min="777" max="777" width="9.28515625" style="284" bestFit="1" customWidth="1"/>
    <col min="778" max="778" width="21.140625" style="284" customWidth="1"/>
    <col min="779" max="1024" width="9.140625" style="284"/>
    <col min="1025" max="1025" width="13.7109375" style="284" customWidth="1"/>
    <col min="1026" max="1026" width="59" style="284" customWidth="1"/>
    <col min="1027" max="1027" width="12.7109375" style="284" customWidth="1"/>
    <col min="1028" max="1028" width="12.140625" style="284" customWidth="1"/>
    <col min="1029" max="1029" width="8" style="284" customWidth="1"/>
    <col min="1030" max="1030" width="11.140625" style="284" bestFit="1" customWidth="1"/>
    <col min="1031" max="1031" width="9.140625" style="284"/>
    <col min="1032" max="1032" width="12.85546875" style="284" customWidth="1"/>
    <col min="1033" max="1033" width="9.28515625" style="284" bestFit="1" customWidth="1"/>
    <col min="1034" max="1034" width="21.140625" style="284" customWidth="1"/>
    <col min="1035" max="1280" width="9.140625" style="284"/>
    <col min="1281" max="1281" width="13.7109375" style="284" customWidth="1"/>
    <col min="1282" max="1282" width="59" style="284" customWidth="1"/>
    <col min="1283" max="1283" width="12.7109375" style="284" customWidth="1"/>
    <col min="1284" max="1284" width="12.140625" style="284" customWidth="1"/>
    <col min="1285" max="1285" width="8" style="284" customWidth="1"/>
    <col min="1286" max="1286" width="11.140625" style="284" bestFit="1" customWidth="1"/>
    <col min="1287" max="1287" width="9.140625" style="284"/>
    <col min="1288" max="1288" width="12.85546875" style="284" customWidth="1"/>
    <col min="1289" max="1289" width="9.28515625" style="284" bestFit="1" customWidth="1"/>
    <col min="1290" max="1290" width="21.140625" style="284" customWidth="1"/>
    <col min="1291" max="1536" width="9.140625" style="284"/>
    <col min="1537" max="1537" width="13.7109375" style="284" customWidth="1"/>
    <col min="1538" max="1538" width="59" style="284" customWidth="1"/>
    <col min="1539" max="1539" width="12.7109375" style="284" customWidth="1"/>
    <col min="1540" max="1540" width="12.140625" style="284" customWidth="1"/>
    <col min="1541" max="1541" width="8" style="284" customWidth="1"/>
    <col min="1542" max="1542" width="11.140625" style="284" bestFit="1" customWidth="1"/>
    <col min="1543" max="1543" width="9.140625" style="284"/>
    <col min="1544" max="1544" width="12.85546875" style="284" customWidth="1"/>
    <col min="1545" max="1545" width="9.28515625" style="284" bestFit="1" customWidth="1"/>
    <col min="1546" max="1546" width="21.140625" style="284" customWidth="1"/>
    <col min="1547" max="1792" width="9.140625" style="284"/>
    <col min="1793" max="1793" width="13.7109375" style="284" customWidth="1"/>
    <col min="1794" max="1794" width="59" style="284" customWidth="1"/>
    <col min="1795" max="1795" width="12.7109375" style="284" customWidth="1"/>
    <col min="1796" max="1796" width="12.140625" style="284" customWidth="1"/>
    <col min="1797" max="1797" width="8" style="284" customWidth="1"/>
    <col min="1798" max="1798" width="11.140625" style="284" bestFit="1" customWidth="1"/>
    <col min="1799" max="1799" width="9.140625" style="284"/>
    <col min="1800" max="1800" width="12.85546875" style="284" customWidth="1"/>
    <col min="1801" max="1801" width="9.28515625" style="284" bestFit="1" customWidth="1"/>
    <col min="1802" max="1802" width="21.140625" style="284" customWidth="1"/>
    <col min="1803" max="2048" width="9.140625" style="284"/>
    <col min="2049" max="2049" width="13.7109375" style="284" customWidth="1"/>
    <col min="2050" max="2050" width="59" style="284" customWidth="1"/>
    <col min="2051" max="2051" width="12.7109375" style="284" customWidth="1"/>
    <col min="2052" max="2052" width="12.140625" style="284" customWidth="1"/>
    <col min="2053" max="2053" width="8" style="284" customWidth="1"/>
    <col min="2054" max="2054" width="11.140625" style="284" bestFit="1" customWidth="1"/>
    <col min="2055" max="2055" width="9.140625" style="284"/>
    <col min="2056" max="2056" width="12.85546875" style="284" customWidth="1"/>
    <col min="2057" max="2057" width="9.28515625" style="284" bestFit="1" customWidth="1"/>
    <col min="2058" max="2058" width="21.140625" style="284" customWidth="1"/>
    <col min="2059" max="2304" width="9.140625" style="284"/>
    <col min="2305" max="2305" width="13.7109375" style="284" customWidth="1"/>
    <col min="2306" max="2306" width="59" style="284" customWidth="1"/>
    <col min="2307" max="2307" width="12.7109375" style="284" customWidth="1"/>
    <col min="2308" max="2308" width="12.140625" style="284" customWidth="1"/>
    <col min="2309" max="2309" width="8" style="284" customWidth="1"/>
    <col min="2310" max="2310" width="11.140625" style="284" bestFit="1" customWidth="1"/>
    <col min="2311" max="2311" width="9.140625" style="284"/>
    <col min="2312" max="2312" width="12.85546875" style="284" customWidth="1"/>
    <col min="2313" max="2313" width="9.28515625" style="284" bestFit="1" customWidth="1"/>
    <col min="2314" max="2314" width="21.140625" style="284" customWidth="1"/>
    <col min="2315" max="2560" width="9.140625" style="284"/>
    <col min="2561" max="2561" width="13.7109375" style="284" customWidth="1"/>
    <col min="2562" max="2562" width="59" style="284" customWidth="1"/>
    <col min="2563" max="2563" width="12.7109375" style="284" customWidth="1"/>
    <col min="2564" max="2564" width="12.140625" style="284" customWidth="1"/>
    <col min="2565" max="2565" width="8" style="284" customWidth="1"/>
    <col min="2566" max="2566" width="11.140625" style="284" bestFit="1" customWidth="1"/>
    <col min="2567" max="2567" width="9.140625" style="284"/>
    <col min="2568" max="2568" width="12.85546875" style="284" customWidth="1"/>
    <col min="2569" max="2569" width="9.28515625" style="284" bestFit="1" customWidth="1"/>
    <col min="2570" max="2570" width="21.140625" style="284" customWidth="1"/>
    <col min="2571" max="2816" width="9.140625" style="284"/>
    <col min="2817" max="2817" width="13.7109375" style="284" customWidth="1"/>
    <col min="2818" max="2818" width="59" style="284" customWidth="1"/>
    <col min="2819" max="2819" width="12.7109375" style="284" customWidth="1"/>
    <col min="2820" max="2820" width="12.140625" style="284" customWidth="1"/>
    <col min="2821" max="2821" width="8" style="284" customWidth="1"/>
    <col min="2822" max="2822" width="11.140625" style="284" bestFit="1" customWidth="1"/>
    <col min="2823" max="2823" width="9.140625" style="284"/>
    <col min="2824" max="2824" width="12.85546875" style="284" customWidth="1"/>
    <col min="2825" max="2825" width="9.28515625" style="284" bestFit="1" customWidth="1"/>
    <col min="2826" max="2826" width="21.140625" style="284" customWidth="1"/>
    <col min="2827" max="3072" width="9.140625" style="284"/>
    <col min="3073" max="3073" width="13.7109375" style="284" customWidth="1"/>
    <col min="3074" max="3074" width="59" style="284" customWidth="1"/>
    <col min="3075" max="3075" width="12.7109375" style="284" customWidth="1"/>
    <col min="3076" max="3076" width="12.140625" style="284" customWidth="1"/>
    <col min="3077" max="3077" width="8" style="284" customWidth="1"/>
    <col min="3078" max="3078" width="11.140625" style="284" bestFit="1" customWidth="1"/>
    <col min="3079" max="3079" width="9.140625" style="284"/>
    <col min="3080" max="3080" width="12.85546875" style="284" customWidth="1"/>
    <col min="3081" max="3081" width="9.28515625" style="284" bestFit="1" customWidth="1"/>
    <col min="3082" max="3082" width="21.140625" style="284" customWidth="1"/>
    <col min="3083" max="3328" width="9.140625" style="284"/>
    <col min="3329" max="3329" width="13.7109375" style="284" customWidth="1"/>
    <col min="3330" max="3330" width="59" style="284" customWidth="1"/>
    <col min="3331" max="3331" width="12.7109375" style="284" customWidth="1"/>
    <col min="3332" max="3332" width="12.140625" style="284" customWidth="1"/>
    <col min="3333" max="3333" width="8" style="284" customWidth="1"/>
    <col min="3334" max="3334" width="11.140625" style="284" bestFit="1" customWidth="1"/>
    <col min="3335" max="3335" width="9.140625" style="284"/>
    <col min="3336" max="3336" width="12.85546875" style="284" customWidth="1"/>
    <col min="3337" max="3337" width="9.28515625" style="284" bestFit="1" customWidth="1"/>
    <col min="3338" max="3338" width="21.140625" style="284" customWidth="1"/>
    <col min="3339" max="3584" width="9.140625" style="284"/>
    <col min="3585" max="3585" width="13.7109375" style="284" customWidth="1"/>
    <col min="3586" max="3586" width="59" style="284" customWidth="1"/>
    <col min="3587" max="3587" width="12.7109375" style="284" customWidth="1"/>
    <col min="3588" max="3588" width="12.140625" style="284" customWidth="1"/>
    <col min="3589" max="3589" width="8" style="284" customWidth="1"/>
    <col min="3590" max="3590" width="11.140625" style="284" bestFit="1" customWidth="1"/>
    <col min="3591" max="3591" width="9.140625" style="284"/>
    <col min="3592" max="3592" width="12.85546875" style="284" customWidth="1"/>
    <col min="3593" max="3593" width="9.28515625" style="284" bestFit="1" customWidth="1"/>
    <col min="3594" max="3594" width="21.140625" style="284" customWidth="1"/>
    <col min="3595" max="3840" width="9.140625" style="284"/>
    <col min="3841" max="3841" width="13.7109375" style="284" customWidth="1"/>
    <col min="3842" max="3842" width="59" style="284" customWidth="1"/>
    <col min="3843" max="3843" width="12.7109375" style="284" customWidth="1"/>
    <col min="3844" max="3844" width="12.140625" style="284" customWidth="1"/>
    <col min="3845" max="3845" width="8" style="284" customWidth="1"/>
    <col min="3846" max="3846" width="11.140625" style="284" bestFit="1" customWidth="1"/>
    <col min="3847" max="3847" width="9.140625" style="284"/>
    <col min="3848" max="3848" width="12.85546875" style="284" customWidth="1"/>
    <col min="3849" max="3849" width="9.28515625" style="284" bestFit="1" customWidth="1"/>
    <col min="3850" max="3850" width="21.140625" style="284" customWidth="1"/>
    <col min="3851" max="4096" width="9.140625" style="284"/>
    <col min="4097" max="4097" width="13.7109375" style="284" customWidth="1"/>
    <col min="4098" max="4098" width="59" style="284" customWidth="1"/>
    <col min="4099" max="4099" width="12.7109375" style="284" customWidth="1"/>
    <col min="4100" max="4100" width="12.140625" style="284" customWidth="1"/>
    <col min="4101" max="4101" width="8" style="284" customWidth="1"/>
    <col min="4102" max="4102" width="11.140625" style="284" bestFit="1" customWidth="1"/>
    <col min="4103" max="4103" width="9.140625" style="284"/>
    <col min="4104" max="4104" width="12.85546875" style="284" customWidth="1"/>
    <col min="4105" max="4105" width="9.28515625" style="284" bestFit="1" customWidth="1"/>
    <col min="4106" max="4106" width="21.140625" style="284" customWidth="1"/>
    <col min="4107" max="4352" width="9.140625" style="284"/>
    <col min="4353" max="4353" width="13.7109375" style="284" customWidth="1"/>
    <col min="4354" max="4354" width="59" style="284" customWidth="1"/>
    <col min="4355" max="4355" width="12.7109375" style="284" customWidth="1"/>
    <col min="4356" max="4356" width="12.140625" style="284" customWidth="1"/>
    <col min="4357" max="4357" width="8" style="284" customWidth="1"/>
    <col min="4358" max="4358" width="11.140625" style="284" bestFit="1" customWidth="1"/>
    <col min="4359" max="4359" width="9.140625" style="284"/>
    <col min="4360" max="4360" width="12.85546875" style="284" customWidth="1"/>
    <col min="4361" max="4361" width="9.28515625" style="284" bestFit="1" customWidth="1"/>
    <col min="4362" max="4362" width="21.140625" style="284" customWidth="1"/>
    <col min="4363" max="4608" width="9.140625" style="284"/>
    <col min="4609" max="4609" width="13.7109375" style="284" customWidth="1"/>
    <col min="4610" max="4610" width="59" style="284" customWidth="1"/>
    <col min="4611" max="4611" width="12.7109375" style="284" customWidth="1"/>
    <col min="4612" max="4612" width="12.140625" style="284" customWidth="1"/>
    <col min="4613" max="4613" width="8" style="284" customWidth="1"/>
    <col min="4614" max="4614" width="11.140625" style="284" bestFit="1" customWidth="1"/>
    <col min="4615" max="4615" width="9.140625" style="284"/>
    <col min="4616" max="4616" width="12.85546875" style="284" customWidth="1"/>
    <col min="4617" max="4617" width="9.28515625" style="284" bestFit="1" customWidth="1"/>
    <col min="4618" max="4618" width="21.140625" style="284" customWidth="1"/>
    <col min="4619" max="4864" width="9.140625" style="284"/>
    <col min="4865" max="4865" width="13.7109375" style="284" customWidth="1"/>
    <col min="4866" max="4866" width="59" style="284" customWidth="1"/>
    <col min="4867" max="4867" width="12.7109375" style="284" customWidth="1"/>
    <col min="4868" max="4868" width="12.140625" style="284" customWidth="1"/>
    <col min="4869" max="4869" width="8" style="284" customWidth="1"/>
    <col min="4870" max="4870" width="11.140625" style="284" bestFit="1" customWidth="1"/>
    <col min="4871" max="4871" width="9.140625" style="284"/>
    <col min="4872" max="4872" width="12.85546875" style="284" customWidth="1"/>
    <col min="4873" max="4873" width="9.28515625" style="284" bestFit="1" customWidth="1"/>
    <col min="4874" max="4874" width="21.140625" style="284" customWidth="1"/>
    <col min="4875" max="5120" width="9.140625" style="284"/>
    <col min="5121" max="5121" width="13.7109375" style="284" customWidth="1"/>
    <col min="5122" max="5122" width="59" style="284" customWidth="1"/>
    <col min="5123" max="5123" width="12.7109375" style="284" customWidth="1"/>
    <col min="5124" max="5124" width="12.140625" style="284" customWidth="1"/>
    <col min="5125" max="5125" width="8" style="284" customWidth="1"/>
    <col min="5126" max="5126" width="11.140625" style="284" bestFit="1" customWidth="1"/>
    <col min="5127" max="5127" width="9.140625" style="284"/>
    <col min="5128" max="5128" width="12.85546875" style="284" customWidth="1"/>
    <col min="5129" max="5129" width="9.28515625" style="284" bestFit="1" customWidth="1"/>
    <col min="5130" max="5130" width="21.140625" style="284" customWidth="1"/>
    <col min="5131" max="5376" width="9.140625" style="284"/>
    <col min="5377" max="5377" width="13.7109375" style="284" customWidth="1"/>
    <col min="5378" max="5378" width="59" style="284" customWidth="1"/>
    <col min="5379" max="5379" width="12.7109375" style="284" customWidth="1"/>
    <col min="5380" max="5380" width="12.140625" style="284" customWidth="1"/>
    <col min="5381" max="5381" width="8" style="284" customWidth="1"/>
    <col min="5382" max="5382" width="11.140625" style="284" bestFit="1" customWidth="1"/>
    <col min="5383" max="5383" width="9.140625" style="284"/>
    <col min="5384" max="5384" width="12.85546875" style="284" customWidth="1"/>
    <col min="5385" max="5385" width="9.28515625" style="284" bestFit="1" customWidth="1"/>
    <col min="5386" max="5386" width="21.140625" style="284" customWidth="1"/>
    <col min="5387" max="5632" width="9.140625" style="284"/>
    <col min="5633" max="5633" width="13.7109375" style="284" customWidth="1"/>
    <col min="5634" max="5634" width="59" style="284" customWidth="1"/>
    <col min="5635" max="5635" width="12.7109375" style="284" customWidth="1"/>
    <col min="5636" max="5636" width="12.140625" style="284" customWidth="1"/>
    <col min="5637" max="5637" width="8" style="284" customWidth="1"/>
    <col min="5638" max="5638" width="11.140625" style="284" bestFit="1" customWidth="1"/>
    <col min="5639" max="5639" width="9.140625" style="284"/>
    <col min="5640" max="5640" width="12.85546875" style="284" customWidth="1"/>
    <col min="5641" max="5641" width="9.28515625" style="284" bestFit="1" customWidth="1"/>
    <col min="5642" max="5642" width="21.140625" style="284" customWidth="1"/>
    <col min="5643" max="5888" width="9.140625" style="284"/>
    <col min="5889" max="5889" width="13.7109375" style="284" customWidth="1"/>
    <col min="5890" max="5890" width="59" style="284" customWidth="1"/>
    <col min="5891" max="5891" width="12.7109375" style="284" customWidth="1"/>
    <col min="5892" max="5892" width="12.140625" style="284" customWidth="1"/>
    <col min="5893" max="5893" width="8" style="284" customWidth="1"/>
    <col min="5894" max="5894" width="11.140625" style="284" bestFit="1" customWidth="1"/>
    <col min="5895" max="5895" width="9.140625" style="284"/>
    <col min="5896" max="5896" width="12.85546875" style="284" customWidth="1"/>
    <col min="5897" max="5897" width="9.28515625" style="284" bestFit="1" customWidth="1"/>
    <col min="5898" max="5898" width="21.140625" style="284" customWidth="1"/>
    <col min="5899" max="6144" width="9.140625" style="284"/>
    <col min="6145" max="6145" width="13.7109375" style="284" customWidth="1"/>
    <col min="6146" max="6146" width="59" style="284" customWidth="1"/>
    <col min="6147" max="6147" width="12.7109375" style="284" customWidth="1"/>
    <col min="6148" max="6148" width="12.140625" style="284" customWidth="1"/>
    <col min="6149" max="6149" width="8" style="284" customWidth="1"/>
    <col min="6150" max="6150" width="11.140625" style="284" bestFit="1" customWidth="1"/>
    <col min="6151" max="6151" width="9.140625" style="284"/>
    <col min="6152" max="6152" width="12.85546875" style="284" customWidth="1"/>
    <col min="6153" max="6153" width="9.28515625" style="284" bestFit="1" customWidth="1"/>
    <col min="6154" max="6154" width="21.140625" style="284" customWidth="1"/>
    <col min="6155" max="6400" width="9.140625" style="284"/>
    <col min="6401" max="6401" width="13.7109375" style="284" customWidth="1"/>
    <col min="6402" max="6402" width="59" style="284" customWidth="1"/>
    <col min="6403" max="6403" width="12.7109375" style="284" customWidth="1"/>
    <col min="6404" max="6404" width="12.140625" style="284" customWidth="1"/>
    <col min="6405" max="6405" width="8" style="284" customWidth="1"/>
    <col min="6406" max="6406" width="11.140625" style="284" bestFit="1" customWidth="1"/>
    <col min="6407" max="6407" width="9.140625" style="284"/>
    <col min="6408" max="6408" width="12.85546875" style="284" customWidth="1"/>
    <col min="6409" max="6409" width="9.28515625" style="284" bestFit="1" customWidth="1"/>
    <col min="6410" max="6410" width="21.140625" style="284" customWidth="1"/>
    <col min="6411" max="6656" width="9.140625" style="284"/>
    <col min="6657" max="6657" width="13.7109375" style="284" customWidth="1"/>
    <col min="6658" max="6658" width="59" style="284" customWidth="1"/>
    <col min="6659" max="6659" width="12.7109375" style="284" customWidth="1"/>
    <col min="6660" max="6660" width="12.140625" style="284" customWidth="1"/>
    <col min="6661" max="6661" width="8" style="284" customWidth="1"/>
    <col min="6662" max="6662" width="11.140625" style="284" bestFit="1" customWidth="1"/>
    <col min="6663" max="6663" width="9.140625" style="284"/>
    <col min="6664" max="6664" width="12.85546875" style="284" customWidth="1"/>
    <col min="6665" max="6665" width="9.28515625" style="284" bestFit="1" customWidth="1"/>
    <col min="6666" max="6666" width="21.140625" style="284" customWidth="1"/>
    <col min="6667" max="6912" width="9.140625" style="284"/>
    <col min="6913" max="6913" width="13.7109375" style="284" customWidth="1"/>
    <col min="6914" max="6914" width="59" style="284" customWidth="1"/>
    <col min="6915" max="6915" width="12.7109375" style="284" customWidth="1"/>
    <col min="6916" max="6916" width="12.140625" style="284" customWidth="1"/>
    <col min="6917" max="6917" width="8" style="284" customWidth="1"/>
    <col min="6918" max="6918" width="11.140625" style="284" bestFit="1" customWidth="1"/>
    <col min="6919" max="6919" width="9.140625" style="284"/>
    <col min="6920" max="6920" width="12.85546875" style="284" customWidth="1"/>
    <col min="6921" max="6921" width="9.28515625" style="284" bestFit="1" customWidth="1"/>
    <col min="6922" max="6922" width="21.140625" style="284" customWidth="1"/>
    <col min="6923" max="7168" width="9.140625" style="284"/>
    <col min="7169" max="7169" width="13.7109375" style="284" customWidth="1"/>
    <col min="7170" max="7170" width="59" style="284" customWidth="1"/>
    <col min="7171" max="7171" width="12.7109375" style="284" customWidth="1"/>
    <col min="7172" max="7172" width="12.140625" style="284" customWidth="1"/>
    <col min="7173" max="7173" width="8" style="284" customWidth="1"/>
    <col min="7174" max="7174" width="11.140625" style="284" bestFit="1" customWidth="1"/>
    <col min="7175" max="7175" width="9.140625" style="284"/>
    <col min="7176" max="7176" width="12.85546875" style="284" customWidth="1"/>
    <col min="7177" max="7177" width="9.28515625" style="284" bestFit="1" customWidth="1"/>
    <col min="7178" max="7178" width="21.140625" style="284" customWidth="1"/>
    <col min="7179" max="7424" width="9.140625" style="284"/>
    <col min="7425" max="7425" width="13.7109375" style="284" customWidth="1"/>
    <col min="7426" max="7426" width="59" style="284" customWidth="1"/>
    <col min="7427" max="7427" width="12.7109375" style="284" customWidth="1"/>
    <col min="7428" max="7428" width="12.140625" style="284" customWidth="1"/>
    <col min="7429" max="7429" width="8" style="284" customWidth="1"/>
    <col min="7430" max="7430" width="11.140625" style="284" bestFit="1" customWidth="1"/>
    <col min="7431" max="7431" width="9.140625" style="284"/>
    <col min="7432" max="7432" width="12.85546875" style="284" customWidth="1"/>
    <col min="7433" max="7433" width="9.28515625" style="284" bestFit="1" customWidth="1"/>
    <col min="7434" max="7434" width="21.140625" style="284" customWidth="1"/>
    <col min="7435" max="7680" width="9.140625" style="284"/>
    <col min="7681" max="7681" width="13.7109375" style="284" customWidth="1"/>
    <col min="7682" max="7682" width="59" style="284" customWidth="1"/>
    <col min="7683" max="7683" width="12.7109375" style="284" customWidth="1"/>
    <col min="7684" max="7684" width="12.140625" style="284" customWidth="1"/>
    <col min="7685" max="7685" width="8" style="284" customWidth="1"/>
    <col min="7686" max="7686" width="11.140625" style="284" bestFit="1" customWidth="1"/>
    <col min="7687" max="7687" width="9.140625" style="284"/>
    <col min="7688" max="7688" width="12.85546875" style="284" customWidth="1"/>
    <col min="7689" max="7689" width="9.28515625" style="284" bestFit="1" customWidth="1"/>
    <col min="7690" max="7690" width="21.140625" style="284" customWidth="1"/>
    <col min="7691" max="7936" width="9.140625" style="284"/>
    <col min="7937" max="7937" width="13.7109375" style="284" customWidth="1"/>
    <col min="7938" max="7938" width="59" style="284" customWidth="1"/>
    <col min="7939" max="7939" width="12.7109375" style="284" customWidth="1"/>
    <col min="7940" max="7940" width="12.140625" style="284" customWidth="1"/>
    <col min="7941" max="7941" width="8" style="284" customWidth="1"/>
    <col min="7942" max="7942" width="11.140625" style="284" bestFit="1" customWidth="1"/>
    <col min="7943" max="7943" width="9.140625" style="284"/>
    <col min="7944" max="7944" width="12.85546875" style="284" customWidth="1"/>
    <col min="7945" max="7945" width="9.28515625" style="284" bestFit="1" customWidth="1"/>
    <col min="7946" max="7946" width="21.140625" style="284" customWidth="1"/>
    <col min="7947" max="8192" width="9.140625" style="284"/>
    <col min="8193" max="8193" width="13.7109375" style="284" customWidth="1"/>
    <col min="8194" max="8194" width="59" style="284" customWidth="1"/>
    <col min="8195" max="8195" width="12.7109375" style="284" customWidth="1"/>
    <col min="8196" max="8196" width="12.140625" style="284" customWidth="1"/>
    <col min="8197" max="8197" width="8" style="284" customWidth="1"/>
    <col min="8198" max="8198" width="11.140625" style="284" bestFit="1" customWidth="1"/>
    <col min="8199" max="8199" width="9.140625" style="284"/>
    <col min="8200" max="8200" width="12.85546875" style="284" customWidth="1"/>
    <col min="8201" max="8201" width="9.28515625" style="284" bestFit="1" customWidth="1"/>
    <col min="8202" max="8202" width="21.140625" style="284" customWidth="1"/>
    <col min="8203" max="8448" width="9.140625" style="284"/>
    <col min="8449" max="8449" width="13.7109375" style="284" customWidth="1"/>
    <col min="8450" max="8450" width="59" style="284" customWidth="1"/>
    <col min="8451" max="8451" width="12.7109375" style="284" customWidth="1"/>
    <col min="8452" max="8452" width="12.140625" style="284" customWidth="1"/>
    <col min="8453" max="8453" width="8" style="284" customWidth="1"/>
    <col min="8454" max="8454" width="11.140625" style="284" bestFit="1" customWidth="1"/>
    <col min="8455" max="8455" width="9.140625" style="284"/>
    <col min="8456" max="8456" width="12.85546875" style="284" customWidth="1"/>
    <col min="8457" max="8457" width="9.28515625" style="284" bestFit="1" customWidth="1"/>
    <col min="8458" max="8458" width="21.140625" style="284" customWidth="1"/>
    <col min="8459" max="8704" width="9.140625" style="284"/>
    <col min="8705" max="8705" width="13.7109375" style="284" customWidth="1"/>
    <col min="8706" max="8706" width="59" style="284" customWidth="1"/>
    <col min="8707" max="8707" width="12.7109375" style="284" customWidth="1"/>
    <col min="8708" max="8708" width="12.140625" style="284" customWidth="1"/>
    <col min="8709" max="8709" width="8" style="284" customWidth="1"/>
    <col min="8710" max="8710" width="11.140625" style="284" bestFit="1" customWidth="1"/>
    <col min="8711" max="8711" width="9.140625" style="284"/>
    <col min="8712" max="8712" width="12.85546875" style="284" customWidth="1"/>
    <col min="8713" max="8713" width="9.28515625" style="284" bestFit="1" customWidth="1"/>
    <col min="8714" max="8714" width="21.140625" style="284" customWidth="1"/>
    <col min="8715" max="8960" width="9.140625" style="284"/>
    <col min="8961" max="8961" width="13.7109375" style="284" customWidth="1"/>
    <col min="8962" max="8962" width="59" style="284" customWidth="1"/>
    <col min="8963" max="8963" width="12.7109375" style="284" customWidth="1"/>
    <col min="8964" max="8964" width="12.140625" style="284" customWidth="1"/>
    <col min="8965" max="8965" width="8" style="284" customWidth="1"/>
    <col min="8966" max="8966" width="11.140625" style="284" bestFit="1" customWidth="1"/>
    <col min="8967" max="8967" width="9.140625" style="284"/>
    <col min="8968" max="8968" width="12.85546875" style="284" customWidth="1"/>
    <col min="8969" max="8969" width="9.28515625" style="284" bestFit="1" customWidth="1"/>
    <col min="8970" max="8970" width="21.140625" style="284" customWidth="1"/>
    <col min="8971" max="9216" width="9.140625" style="284"/>
    <col min="9217" max="9217" width="13.7109375" style="284" customWidth="1"/>
    <col min="9218" max="9218" width="59" style="284" customWidth="1"/>
    <col min="9219" max="9219" width="12.7109375" style="284" customWidth="1"/>
    <col min="9220" max="9220" width="12.140625" style="284" customWidth="1"/>
    <col min="9221" max="9221" width="8" style="284" customWidth="1"/>
    <col min="9222" max="9222" width="11.140625" style="284" bestFit="1" customWidth="1"/>
    <col min="9223" max="9223" width="9.140625" style="284"/>
    <col min="9224" max="9224" width="12.85546875" style="284" customWidth="1"/>
    <col min="9225" max="9225" width="9.28515625" style="284" bestFit="1" customWidth="1"/>
    <col min="9226" max="9226" width="21.140625" style="284" customWidth="1"/>
    <col min="9227" max="9472" width="9.140625" style="284"/>
    <col min="9473" max="9473" width="13.7109375" style="284" customWidth="1"/>
    <col min="9474" max="9474" width="59" style="284" customWidth="1"/>
    <col min="9475" max="9475" width="12.7109375" style="284" customWidth="1"/>
    <col min="9476" max="9476" width="12.140625" style="284" customWidth="1"/>
    <col min="9477" max="9477" width="8" style="284" customWidth="1"/>
    <col min="9478" max="9478" width="11.140625" style="284" bestFit="1" customWidth="1"/>
    <col min="9479" max="9479" width="9.140625" style="284"/>
    <col min="9480" max="9480" width="12.85546875" style="284" customWidth="1"/>
    <col min="9481" max="9481" width="9.28515625" style="284" bestFit="1" customWidth="1"/>
    <col min="9482" max="9482" width="21.140625" style="284" customWidth="1"/>
    <col min="9483" max="9728" width="9.140625" style="284"/>
    <col min="9729" max="9729" width="13.7109375" style="284" customWidth="1"/>
    <col min="9730" max="9730" width="59" style="284" customWidth="1"/>
    <col min="9731" max="9731" width="12.7109375" style="284" customWidth="1"/>
    <col min="9732" max="9732" width="12.140625" style="284" customWidth="1"/>
    <col min="9733" max="9733" width="8" style="284" customWidth="1"/>
    <col min="9734" max="9734" width="11.140625" style="284" bestFit="1" customWidth="1"/>
    <col min="9735" max="9735" width="9.140625" style="284"/>
    <col min="9736" max="9736" width="12.85546875" style="284" customWidth="1"/>
    <col min="9737" max="9737" width="9.28515625" style="284" bestFit="1" customWidth="1"/>
    <col min="9738" max="9738" width="21.140625" style="284" customWidth="1"/>
    <col min="9739" max="9984" width="9.140625" style="284"/>
    <col min="9985" max="9985" width="13.7109375" style="284" customWidth="1"/>
    <col min="9986" max="9986" width="59" style="284" customWidth="1"/>
    <col min="9987" max="9987" width="12.7109375" style="284" customWidth="1"/>
    <col min="9988" max="9988" width="12.140625" style="284" customWidth="1"/>
    <col min="9989" max="9989" width="8" style="284" customWidth="1"/>
    <col min="9990" max="9990" width="11.140625" style="284" bestFit="1" customWidth="1"/>
    <col min="9991" max="9991" width="9.140625" style="284"/>
    <col min="9992" max="9992" width="12.85546875" style="284" customWidth="1"/>
    <col min="9993" max="9993" width="9.28515625" style="284" bestFit="1" customWidth="1"/>
    <col min="9994" max="9994" width="21.140625" style="284" customWidth="1"/>
    <col min="9995" max="10240" width="9.140625" style="284"/>
    <col min="10241" max="10241" width="13.7109375" style="284" customWidth="1"/>
    <col min="10242" max="10242" width="59" style="284" customWidth="1"/>
    <col min="10243" max="10243" width="12.7109375" style="284" customWidth="1"/>
    <col min="10244" max="10244" width="12.140625" style="284" customWidth="1"/>
    <col min="10245" max="10245" width="8" style="284" customWidth="1"/>
    <col min="10246" max="10246" width="11.140625" style="284" bestFit="1" customWidth="1"/>
    <col min="10247" max="10247" width="9.140625" style="284"/>
    <col min="10248" max="10248" width="12.85546875" style="284" customWidth="1"/>
    <col min="10249" max="10249" width="9.28515625" style="284" bestFit="1" customWidth="1"/>
    <col min="10250" max="10250" width="21.140625" style="284" customWidth="1"/>
    <col min="10251" max="10496" width="9.140625" style="284"/>
    <col min="10497" max="10497" width="13.7109375" style="284" customWidth="1"/>
    <col min="10498" max="10498" width="59" style="284" customWidth="1"/>
    <col min="10499" max="10499" width="12.7109375" style="284" customWidth="1"/>
    <col min="10500" max="10500" width="12.140625" style="284" customWidth="1"/>
    <col min="10501" max="10501" width="8" style="284" customWidth="1"/>
    <col min="10502" max="10502" width="11.140625" style="284" bestFit="1" customWidth="1"/>
    <col min="10503" max="10503" width="9.140625" style="284"/>
    <col min="10504" max="10504" width="12.85546875" style="284" customWidth="1"/>
    <col min="10505" max="10505" width="9.28515625" style="284" bestFit="1" customWidth="1"/>
    <col min="10506" max="10506" width="21.140625" style="284" customWidth="1"/>
    <col min="10507" max="10752" width="9.140625" style="284"/>
    <col min="10753" max="10753" width="13.7109375" style="284" customWidth="1"/>
    <col min="10754" max="10754" width="59" style="284" customWidth="1"/>
    <col min="10755" max="10755" width="12.7109375" style="284" customWidth="1"/>
    <col min="10756" max="10756" width="12.140625" style="284" customWidth="1"/>
    <col min="10757" max="10757" width="8" style="284" customWidth="1"/>
    <col min="10758" max="10758" width="11.140625" style="284" bestFit="1" customWidth="1"/>
    <col min="10759" max="10759" width="9.140625" style="284"/>
    <col min="10760" max="10760" width="12.85546875" style="284" customWidth="1"/>
    <col min="10761" max="10761" width="9.28515625" style="284" bestFit="1" customWidth="1"/>
    <col min="10762" max="10762" width="21.140625" style="284" customWidth="1"/>
    <col min="10763" max="11008" width="9.140625" style="284"/>
    <col min="11009" max="11009" width="13.7109375" style="284" customWidth="1"/>
    <col min="11010" max="11010" width="59" style="284" customWidth="1"/>
    <col min="11011" max="11011" width="12.7109375" style="284" customWidth="1"/>
    <col min="11012" max="11012" width="12.140625" style="284" customWidth="1"/>
    <col min="11013" max="11013" width="8" style="284" customWidth="1"/>
    <col min="11014" max="11014" width="11.140625" style="284" bestFit="1" customWidth="1"/>
    <col min="11015" max="11015" width="9.140625" style="284"/>
    <col min="11016" max="11016" width="12.85546875" style="284" customWidth="1"/>
    <col min="11017" max="11017" width="9.28515625" style="284" bestFit="1" customWidth="1"/>
    <col min="11018" max="11018" width="21.140625" style="284" customWidth="1"/>
    <col min="11019" max="11264" width="9.140625" style="284"/>
    <col min="11265" max="11265" width="13.7109375" style="284" customWidth="1"/>
    <col min="11266" max="11266" width="59" style="284" customWidth="1"/>
    <col min="11267" max="11267" width="12.7109375" style="284" customWidth="1"/>
    <col min="11268" max="11268" width="12.140625" style="284" customWidth="1"/>
    <col min="11269" max="11269" width="8" style="284" customWidth="1"/>
    <col min="11270" max="11270" width="11.140625" style="284" bestFit="1" customWidth="1"/>
    <col min="11271" max="11271" width="9.140625" style="284"/>
    <col min="11272" max="11272" width="12.85546875" style="284" customWidth="1"/>
    <col min="11273" max="11273" width="9.28515625" style="284" bestFit="1" customWidth="1"/>
    <col min="11274" max="11274" width="21.140625" style="284" customWidth="1"/>
    <col min="11275" max="11520" width="9.140625" style="284"/>
    <col min="11521" max="11521" width="13.7109375" style="284" customWidth="1"/>
    <col min="11522" max="11522" width="59" style="284" customWidth="1"/>
    <col min="11523" max="11523" width="12.7109375" style="284" customWidth="1"/>
    <col min="11524" max="11524" width="12.140625" style="284" customWidth="1"/>
    <col min="11525" max="11525" width="8" style="284" customWidth="1"/>
    <col min="11526" max="11526" width="11.140625" style="284" bestFit="1" customWidth="1"/>
    <col min="11527" max="11527" width="9.140625" style="284"/>
    <col min="11528" max="11528" width="12.85546875" style="284" customWidth="1"/>
    <col min="11529" max="11529" width="9.28515625" style="284" bestFit="1" customWidth="1"/>
    <col min="11530" max="11530" width="21.140625" style="284" customWidth="1"/>
    <col min="11531" max="11776" width="9.140625" style="284"/>
    <col min="11777" max="11777" width="13.7109375" style="284" customWidth="1"/>
    <col min="11778" max="11778" width="59" style="284" customWidth="1"/>
    <col min="11779" max="11779" width="12.7109375" style="284" customWidth="1"/>
    <col min="11780" max="11780" width="12.140625" style="284" customWidth="1"/>
    <col min="11781" max="11781" width="8" style="284" customWidth="1"/>
    <col min="11782" max="11782" width="11.140625" style="284" bestFit="1" customWidth="1"/>
    <col min="11783" max="11783" width="9.140625" style="284"/>
    <col min="11784" max="11784" width="12.85546875" style="284" customWidth="1"/>
    <col min="11785" max="11785" width="9.28515625" style="284" bestFit="1" customWidth="1"/>
    <col min="11786" max="11786" width="21.140625" style="284" customWidth="1"/>
    <col min="11787" max="12032" width="9.140625" style="284"/>
    <col min="12033" max="12033" width="13.7109375" style="284" customWidth="1"/>
    <col min="12034" max="12034" width="59" style="284" customWidth="1"/>
    <col min="12035" max="12035" width="12.7109375" style="284" customWidth="1"/>
    <col min="12036" max="12036" width="12.140625" style="284" customWidth="1"/>
    <col min="12037" max="12037" width="8" style="284" customWidth="1"/>
    <col min="12038" max="12038" width="11.140625" style="284" bestFit="1" customWidth="1"/>
    <col min="12039" max="12039" width="9.140625" style="284"/>
    <col min="12040" max="12040" width="12.85546875" style="284" customWidth="1"/>
    <col min="12041" max="12041" width="9.28515625" style="284" bestFit="1" customWidth="1"/>
    <col min="12042" max="12042" width="21.140625" style="284" customWidth="1"/>
    <col min="12043" max="12288" width="9.140625" style="284"/>
    <col min="12289" max="12289" width="13.7109375" style="284" customWidth="1"/>
    <col min="12290" max="12290" width="59" style="284" customWidth="1"/>
    <col min="12291" max="12291" width="12.7109375" style="284" customWidth="1"/>
    <col min="12292" max="12292" width="12.140625" style="284" customWidth="1"/>
    <col min="12293" max="12293" width="8" style="284" customWidth="1"/>
    <col min="12294" max="12294" width="11.140625" style="284" bestFit="1" customWidth="1"/>
    <col min="12295" max="12295" width="9.140625" style="284"/>
    <col min="12296" max="12296" width="12.85546875" style="284" customWidth="1"/>
    <col min="12297" max="12297" width="9.28515625" style="284" bestFit="1" customWidth="1"/>
    <col min="12298" max="12298" width="21.140625" style="284" customWidth="1"/>
    <col min="12299" max="12544" width="9.140625" style="284"/>
    <col min="12545" max="12545" width="13.7109375" style="284" customWidth="1"/>
    <col min="12546" max="12546" width="59" style="284" customWidth="1"/>
    <col min="12547" max="12547" width="12.7109375" style="284" customWidth="1"/>
    <col min="12548" max="12548" width="12.140625" style="284" customWidth="1"/>
    <col min="12549" max="12549" width="8" style="284" customWidth="1"/>
    <col min="12550" max="12550" width="11.140625" style="284" bestFit="1" customWidth="1"/>
    <col min="12551" max="12551" width="9.140625" style="284"/>
    <col min="12552" max="12552" width="12.85546875" style="284" customWidth="1"/>
    <col min="12553" max="12553" width="9.28515625" style="284" bestFit="1" customWidth="1"/>
    <col min="12554" max="12554" width="21.140625" style="284" customWidth="1"/>
    <col min="12555" max="12800" width="9.140625" style="284"/>
    <col min="12801" max="12801" width="13.7109375" style="284" customWidth="1"/>
    <col min="12802" max="12802" width="59" style="284" customWidth="1"/>
    <col min="12803" max="12803" width="12.7109375" style="284" customWidth="1"/>
    <col min="12804" max="12804" width="12.140625" style="284" customWidth="1"/>
    <col min="12805" max="12805" width="8" style="284" customWidth="1"/>
    <col min="12806" max="12806" width="11.140625" style="284" bestFit="1" customWidth="1"/>
    <col min="12807" max="12807" width="9.140625" style="284"/>
    <col min="12808" max="12808" width="12.85546875" style="284" customWidth="1"/>
    <col min="12809" max="12809" width="9.28515625" style="284" bestFit="1" customWidth="1"/>
    <col min="12810" max="12810" width="21.140625" style="284" customWidth="1"/>
    <col min="12811" max="13056" width="9.140625" style="284"/>
    <col min="13057" max="13057" width="13.7109375" style="284" customWidth="1"/>
    <col min="13058" max="13058" width="59" style="284" customWidth="1"/>
    <col min="13059" max="13059" width="12.7109375" style="284" customWidth="1"/>
    <col min="13060" max="13060" width="12.140625" style="284" customWidth="1"/>
    <col min="13061" max="13061" width="8" style="284" customWidth="1"/>
    <col min="13062" max="13062" width="11.140625" style="284" bestFit="1" customWidth="1"/>
    <col min="13063" max="13063" width="9.140625" style="284"/>
    <col min="13064" max="13064" width="12.85546875" style="284" customWidth="1"/>
    <col min="13065" max="13065" width="9.28515625" style="284" bestFit="1" customWidth="1"/>
    <col min="13066" max="13066" width="21.140625" style="284" customWidth="1"/>
    <col min="13067" max="13312" width="9.140625" style="284"/>
    <col min="13313" max="13313" width="13.7109375" style="284" customWidth="1"/>
    <col min="13314" max="13314" width="59" style="284" customWidth="1"/>
    <col min="13315" max="13315" width="12.7109375" style="284" customWidth="1"/>
    <col min="13316" max="13316" width="12.140625" style="284" customWidth="1"/>
    <col min="13317" max="13317" width="8" style="284" customWidth="1"/>
    <col min="13318" max="13318" width="11.140625" style="284" bestFit="1" customWidth="1"/>
    <col min="13319" max="13319" width="9.140625" style="284"/>
    <col min="13320" max="13320" width="12.85546875" style="284" customWidth="1"/>
    <col min="13321" max="13321" width="9.28515625" style="284" bestFit="1" customWidth="1"/>
    <col min="13322" max="13322" width="21.140625" style="284" customWidth="1"/>
    <col min="13323" max="13568" width="9.140625" style="284"/>
    <col min="13569" max="13569" width="13.7109375" style="284" customWidth="1"/>
    <col min="13570" max="13570" width="59" style="284" customWidth="1"/>
    <col min="13571" max="13571" width="12.7109375" style="284" customWidth="1"/>
    <col min="13572" max="13572" width="12.140625" style="284" customWidth="1"/>
    <col min="13573" max="13573" width="8" style="284" customWidth="1"/>
    <col min="13574" max="13574" width="11.140625" style="284" bestFit="1" customWidth="1"/>
    <col min="13575" max="13575" width="9.140625" style="284"/>
    <col min="13576" max="13576" width="12.85546875" style="284" customWidth="1"/>
    <col min="13577" max="13577" width="9.28515625" style="284" bestFit="1" customWidth="1"/>
    <col min="13578" max="13578" width="21.140625" style="284" customWidth="1"/>
    <col min="13579" max="13824" width="9.140625" style="284"/>
    <col min="13825" max="13825" width="13.7109375" style="284" customWidth="1"/>
    <col min="13826" max="13826" width="59" style="284" customWidth="1"/>
    <col min="13827" max="13827" width="12.7109375" style="284" customWidth="1"/>
    <col min="13828" max="13828" width="12.140625" style="284" customWidth="1"/>
    <col min="13829" max="13829" width="8" style="284" customWidth="1"/>
    <col min="13830" max="13830" width="11.140625" style="284" bestFit="1" customWidth="1"/>
    <col min="13831" max="13831" width="9.140625" style="284"/>
    <col min="13832" max="13832" width="12.85546875" style="284" customWidth="1"/>
    <col min="13833" max="13833" width="9.28515625" style="284" bestFit="1" customWidth="1"/>
    <col min="13834" max="13834" width="21.140625" style="284" customWidth="1"/>
    <col min="13835" max="14080" width="9.140625" style="284"/>
    <col min="14081" max="14081" width="13.7109375" style="284" customWidth="1"/>
    <col min="14082" max="14082" width="59" style="284" customWidth="1"/>
    <col min="14083" max="14083" width="12.7109375" style="284" customWidth="1"/>
    <col min="14084" max="14084" width="12.140625" style="284" customWidth="1"/>
    <col min="14085" max="14085" width="8" style="284" customWidth="1"/>
    <col min="14086" max="14086" width="11.140625" style="284" bestFit="1" customWidth="1"/>
    <col min="14087" max="14087" width="9.140625" style="284"/>
    <col min="14088" max="14088" width="12.85546875" style="284" customWidth="1"/>
    <col min="14089" max="14089" width="9.28515625" style="284" bestFit="1" customWidth="1"/>
    <col min="14090" max="14090" width="21.140625" style="284" customWidth="1"/>
    <col min="14091" max="14336" width="9.140625" style="284"/>
    <col min="14337" max="14337" width="13.7109375" style="284" customWidth="1"/>
    <col min="14338" max="14338" width="59" style="284" customWidth="1"/>
    <col min="14339" max="14339" width="12.7109375" style="284" customWidth="1"/>
    <col min="14340" max="14340" width="12.140625" style="284" customWidth="1"/>
    <col min="14341" max="14341" width="8" style="284" customWidth="1"/>
    <col min="14342" max="14342" width="11.140625" style="284" bestFit="1" customWidth="1"/>
    <col min="14343" max="14343" width="9.140625" style="284"/>
    <col min="14344" max="14344" width="12.85546875" style="284" customWidth="1"/>
    <col min="14345" max="14345" width="9.28515625" style="284" bestFit="1" customWidth="1"/>
    <col min="14346" max="14346" width="21.140625" style="284" customWidth="1"/>
    <col min="14347" max="14592" width="9.140625" style="284"/>
    <col min="14593" max="14593" width="13.7109375" style="284" customWidth="1"/>
    <col min="14594" max="14594" width="59" style="284" customWidth="1"/>
    <col min="14595" max="14595" width="12.7109375" style="284" customWidth="1"/>
    <col min="14596" max="14596" width="12.140625" style="284" customWidth="1"/>
    <col min="14597" max="14597" width="8" style="284" customWidth="1"/>
    <col min="14598" max="14598" width="11.140625" style="284" bestFit="1" customWidth="1"/>
    <col min="14599" max="14599" width="9.140625" style="284"/>
    <col min="14600" max="14600" width="12.85546875" style="284" customWidth="1"/>
    <col min="14601" max="14601" width="9.28515625" style="284" bestFit="1" customWidth="1"/>
    <col min="14602" max="14602" width="21.140625" style="284" customWidth="1"/>
    <col min="14603" max="14848" width="9.140625" style="284"/>
    <col min="14849" max="14849" width="13.7109375" style="284" customWidth="1"/>
    <col min="14850" max="14850" width="59" style="284" customWidth="1"/>
    <col min="14851" max="14851" width="12.7109375" style="284" customWidth="1"/>
    <col min="14852" max="14852" width="12.140625" style="284" customWidth="1"/>
    <col min="14853" max="14853" width="8" style="284" customWidth="1"/>
    <col min="14854" max="14854" width="11.140625" style="284" bestFit="1" customWidth="1"/>
    <col min="14855" max="14855" width="9.140625" style="284"/>
    <col min="14856" max="14856" width="12.85546875" style="284" customWidth="1"/>
    <col min="14857" max="14857" width="9.28515625" style="284" bestFit="1" customWidth="1"/>
    <col min="14858" max="14858" width="21.140625" style="284" customWidth="1"/>
    <col min="14859" max="15104" width="9.140625" style="284"/>
    <col min="15105" max="15105" width="13.7109375" style="284" customWidth="1"/>
    <col min="15106" max="15106" width="59" style="284" customWidth="1"/>
    <col min="15107" max="15107" width="12.7109375" style="284" customWidth="1"/>
    <col min="15108" max="15108" width="12.140625" style="284" customWidth="1"/>
    <col min="15109" max="15109" width="8" style="284" customWidth="1"/>
    <col min="15110" max="15110" width="11.140625" style="284" bestFit="1" customWidth="1"/>
    <col min="15111" max="15111" width="9.140625" style="284"/>
    <col min="15112" max="15112" width="12.85546875" style="284" customWidth="1"/>
    <col min="15113" max="15113" width="9.28515625" style="284" bestFit="1" customWidth="1"/>
    <col min="15114" max="15114" width="21.140625" style="284" customWidth="1"/>
    <col min="15115" max="15360" width="9.140625" style="284"/>
    <col min="15361" max="15361" width="13.7109375" style="284" customWidth="1"/>
    <col min="15362" max="15362" width="59" style="284" customWidth="1"/>
    <col min="15363" max="15363" width="12.7109375" style="284" customWidth="1"/>
    <col min="15364" max="15364" width="12.140625" style="284" customWidth="1"/>
    <col min="15365" max="15365" width="8" style="284" customWidth="1"/>
    <col min="15366" max="15366" width="11.140625" style="284" bestFit="1" customWidth="1"/>
    <col min="15367" max="15367" width="9.140625" style="284"/>
    <col min="15368" max="15368" width="12.85546875" style="284" customWidth="1"/>
    <col min="15369" max="15369" width="9.28515625" style="284" bestFit="1" customWidth="1"/>
    <col min="15370" max="15370" width="21.140625" style="284" customWidth="1"/>
    <col min="15371" max="15616" width="9.140625" style="284"/>
    <col min="15617" max="15617" width="13.7109375" style="284" customWidth="1"/>
    <col min="15618" max="15618" width="59" style="284" customWidth="1"/>
    <col min="15619" max="15619" width="12.7109375" style="284" customWidth="1"/>
    <col min="15620" max="15620" width="12.140625" style="284" customWidth="1"/>
    <col min="15621" max="15621" width="8" style="284" customWidth="1"/>
    <col min="15622" max="15622" width="11.140625" style="284" bestFit="1" customWidth="1"/>
    <col min="15623" max="15623" width="9.140625" style="284"/>
    <col min="15624" max="15624" width="12.85546875" style="284" customWidth="1"/>
    <col min="15625" max="15625" width="9.28515625" style="284" bestFit="1" customWidth="1"/>
    <col min="15626" max="15626" width="21.140625" style="284" customWidth="1"/>
    <col min="15627" max="15872" width="9.140625" style="284"/>
    <col min="15873" max="15873" width="13.7109375" style="284" customWidth="1"/>
    <col min="15874" max="15874" width="59" style="284" customWidth="1"/>
    <col min="15875" max="15875" width="12.7109375" style="284" customWidth="1"/>
    <col min="15876" max="15876" width="12.140625" style="284" customWidth="1"/>
    <col min="15877" max="15877" width="8" style="284" customWidth="1"/>
    <col min="15878" max="15878" width="11.140625" style="284" bestFit="1" customWidth="1"/>
    <col min="15879" max="15879" width="9.140625" style="284"/>
    <col min="15880" max="15880" width="12.85546875" style="284" customWidth="1"/>
    <col min="15881" max="15881" width="9.28515625" style="284" bestFit="1" customWidth="1"/>
    <col min="15882" max="15882" width="21.140625" style="284" customWidth="1"/>
    <col min="15883" max="16128" width="9.140625" style="284"/>
    <col min="16129" max="16129" width="13.7109375" style="284" customWidth="1"/>
    <col min="16130" max="16130" width="59" style="284" customWidth="1"/>
    <col min="16131" max="16131" width="12.7109375" style="284" customWidth="1"/>
    <col min="16132" max="16132" width="12.140625" style="284" customWidth="1"/>
    <col min="16133" max="16133" width="8" style="284" customWidth="1"/>
    <col min="16134" max="16134" width="11.140625" style="284" bestFit="1" customWidth="1"/>
    <col min="16135" max="16135" width="9.140625" style="284"/>
    <col min="16136" max="16136" width="12.85546875" style="284" customWidth="1"/>
    <col min="16137" max="16137" width="9.28515625" style="284" bestFit="1" customWidth="1"/>
    <col min="16138" max="16138" width="21.140625" style="284" customWidth="1"/>
    <col min="16139" max="16384" width="9.140625" style="284"/>
  </cols>
  <sheetData>
    <row r="1" spans="1:10" ht="23.25" customHeight="1" x14ac:dyDescent="0.25">
      <c r="A1" s="283"/>
      <c r="B1" s="757" t="s">
        <v>29</v>
      </c>
      <c r="C1" s="758"/>
      <c r="D1" s="758"/>
      <c r="E1" s="758"/>
      <c r="F1" s="758"/>
      <c r="G1" s="758"/>
      <c r="H1" s="758"/>
      <c r="I1" s="758"/>
      <c r="J1" s="759"/>
    </row>
    <row r="2" spans="1:10" ht="23.25" customHeight="1" x14ac:dyDescent="0.25">
      <c r="A2" s="760"/>
      <c r="B2" s="761"/>
      <c r="C2" s="761"/>
      <c r="D2" s="761"/>
      <c r="E2" s="761"/>
      <c r="F2" s="761"/>
      <c r="G2" s="761"/>
      <c r="H2" s="761"/>
      <c r="I2" s="761"/>
      <c r="J2" s="762"/>
    </row>
    <row r="3" spans="1:10" ht="14.25" customHeight="1" x14ac:dyDescent="0.25">
      <c r="B3" s="285" t="str">
        <f>ORÇAMENTO!D68</f>
        <v>TRANSPORTE COMERCIAL DE BRITA/AREIA</v>
      </c>
      <c r="C3" s="286"/>
      <c r="D3" s="299"/>
      <c r="E3" s="287"/>
      <c r="F3" s="286"/>
      <c r="G3" s="287"/>
      <c r="H3" s="299"/>
      <c r="I3" s="286"/>
      <c r="J3" s="306"/>
    </row>
    <row r="4" spans="1:10" ht="14.25" customHeight="1" x14ac:dyDescent="0.25">
      <c r="A4" s="765" t="s">
        <v>164</v>
      </c>
      <c r="B4" s="765" t="s">
        <v>165</v>
      </c>
      <c r="C4" s="765" t="s">
        <v>166</v>
      </c>
      <c r="D4" s="767" t="s">
        <v>90</v>
      </c>
      <c r="E4" s="765" t="s">
        <v>167</v>
      </c>
      <c r="F4" s="760" t="s">
        <v>168</v>
      </c>
      <c r="G4" s="762"/>
      <c r="H4" s="763" t="s">
        <v>288</v>
      </c>
      <c r="I4" s="764" t="s">
        <v>170</v>
      </c>
      <c r="J4" s="763" t="s">
        <v>171</v>
      </c>
    </row>
    <row r="5" spans="1:10" ht="18" customHeight="1" x14ac:dyDescent="0.25">
      <c r="A5" s="766"/>
      <c r="B5" s="766"/>
      <c r="C5" s="766"/>
      <c r="D5" s="768"/>
      <c r="E5" s="766"/>
      <c r="F5" s="49" t="s">
        <v>172</v>
      </c>
      <c r="G5" s="49" t="s">
        <v>173</v>
      </c>
      <c r="H5" s="763"/>
      <c r="I5" s="764"/>
      <c r="J5" s="763"/>
    </row>
    <row r="6" spans="1:10" ht="18" customHeight="1" x14ac:dyDescent="0.25">
      <c r="A6" s="255"/>
      <c r="B6" s="255"/>
      <c r="C6" s="255"/>
      <c r="D6" s="297"/>
      <c r="E6" s="255"/>
      <c r="F6" s="49"/>
      <c r="G6" s="49"/>
      <c r="H6" s="297"/>
      <c r="I6" s="255"/>
      <c r="J6" s="297"/>
    </row>
    <row r="7" spans="1:10" ht="14.25" customHeight="1" x14ac:dyDescent="0.25">
      <c r="A7" s="49">
        <v>83661</v>
      </c>
      <c r="B7" s="152" t="s">
        <v>296</v>
      </c>
      <c r="C7" s="152" t="s">
        <v>176</v>
      </c>
      <c r="D7" s="300">
        <v>9142.8571428571431</v>
      </c>
      <c r="E7" s="49" t="s">
        <v>24</v>
      </c>
      <c r="F7" s="282">
        <v>0.61499999999999999</v>
      </c>
      <c r="G7" s="49" t="s">
        <v>431</v>
      </c>
      <c r="H7" s="298">
        <f>D7*F7</f>
        <v>5622.8571428571431</v>
      </c>
      <c r="I7" s="49">
        <f>I51</f>
        <v>56.5</v>
      </c>
      <c r="J7" s="300">
        <f>TRUNC(H7*I7,2)</f>
        <v>317691.42</v>
      </c>
    </row>
    <row r="8" spans="1:10" ht="14.25" customHeight="1" x14ac:dyDescent="0.25">
      <c r="A8" s="309"/>
      <c r="B8" s="296" t="s">
        <v>120</v>
      </c>
      <c r="C8" s="152"/>
      <c r="D8" s="300"/>
      <c r="E8" s="49"/>
      <c r="F8" s="152"/>
      <c r="G8" s="49"/>
      <c r="H8" s="300"/>
      <c r="I8" s="152"/>
      <c r="J8" s="307">
        <f>SUM(J7:J7)</f>
        <v>317691.42</v>
      </c>
    </row>
    <row r="12" spans="1:10" ht="14.25" customHeight="1" x14ac:dyDescent="0.25">
      <c r="A12" s="283"/>
      <c r="B12" s="757" t="s">
        <v>179</v>
      </c>
      <c r="C12" s="758"/>
      <c r="D12" s="758"/>
      <c r="E12" s="758"/>
      <c r="F12" s="758"/>
      <c r="G12" s="758"/>
      <c r="H12" s="758"/>
      <c r="I12" s="758"/>
      <c r="J12" s="759"/>
    </row>
    <row r="13" spans="1:10" ht="14.25" customHeight="1" x14ac:dyDescent="0.25">
      <c r="A13" s="760"/>
      <c r="B13" s="761"/>
      <c r="C13" s="761"/>
      <c r="D13" s="761"/>
      <c r="E13" s="761"/>
      <c r="F13" s="761"/>
      <c r="G13" s="761"/>
      <c r="H13" s="761"/>
      <c r="I13" s="761"/>
      <c r="J13" s="762"/>
    </row>
    <row r="14" spans="1:10" ht="14.25" customHeight="1" x14ac:dyDescent="0.25">
      <c r="B14" s="288" t="s">
        <v>286</v>
      </c>
      <c r="C14" s="289"/>
      <c r="D14" s="301"/>
      <c r="E14" s="290"/>
      <c r="F14" s="289"/>
      <c r="G14" s="290"/>
      <c r="H14" s="305"/>
      <c r="I14" s="152"/>
      <c r="J14" s="300"/>
    </row>
    <row r="15" spans="1:10" ht="14.25" customHeight="1" x14ac:dyDescent="0.25">
      <c r="A15" s="765" t="s">
        <v>164</v>
      </c>
      <c r="B15" s="765" t="s">
        <v>165</v>
      </c>
      <c r="C15" s="765" t="s">
        <v>166</v>
      </c>
      <c r="D15" s="767" t="s">
        <v>90</v>
      </c>
      <c r="E15" s="765" t="s">
        <v>167</v>
      </c>
      <c r="F15" s="760" t="s">
        <v>168</v>
      </c>
      <c r="G15" s="762"/>
      <c r="H15" s="769" t="s">
        <v>169</v>
      </c>
      <c r="I15" s="764" t="s">
        <v>170</v>
      </c>
      <c r="J15" s="763" t="s">
        <v>175</v>
      </c>
    </row>
    <row r="16" spans="1:10" ht="14.25" customHeight="1" x14ac:dyDescent="0.25">
      <c r="A16" s="766"/>
      <c r="B16" s="766"/>
      <c r="C16" s="766"/>
      <c r="D16" s="768"/>
      <c r="E16" s="766"/>
      <c r="F16" s="49" t="s">
        <v>172</v>
      </c>
      <c r="G16" s="49" t="s">
        <v>173</v>
      </c>
      <c r="H16" s="769"/>
      <c r="I16" s="764"/>
      <c r="J16" s="763"/>
    </row>
    <row r="17" spans="1:10" ht="14.25" customHeight="1" x14ac:dyDescent="0.25">
      <c r="A17" s="49">
        <v>96002</v>
      </c>
      <c r="B17" s="50" t="s">
        <v>18</v>
      </c>
      <c r="C17" s="49" t="s">
        <v>180</v>
      </c>
      <c r="D17" s="298">
        <v>620</v>
      </c>
      <c r="E17" s="49" t="s">
        <v>137</v>
      </c>
      <c r="F17" s="49">
        <v>2.4</v>
      </c>
      <c r="G17" s="49" t="s">
        <v>432</v>
      </c>
      <c r="H17" s="298">
        <f>D17*F17</f>
        <v>1488</v>
      </c>
      <c r="I17" s="49">
        <v>20</v>
      </c>
      <c r="J17" s="300">
        <f t="shared" ref="J17:J18" si="0">TRUNC(H17*I17,2)</f>
        <v>29760</v>
      </c>
    </row>
    <row r="18" spans="1:10" ht="25.5" x14ac:dyDescent="0.25">
      <c r="A18" s="49">
        <v>97636</v>
      </c>
      <c r="B18" s="50" t="s">
        <v>163</v>
      </c>
      <c r="C18" s="49" t="s">
        <v>180</v>
      </c>
      <c r="D18" s="298">
        <v>620</v>
      </c>
      <c r="E18" s="49" t="s">
        <v>137</v>
      </c>
      <c r="F18" s="49">
        <v>2.4</v>
      </c>
      <c r="G18" s="49" t="s">
        <v>432</v>
      </c>
      <c r="H18" s="298">
        <f>D18*F18</f>
        <v>1488</v>
      </c>
      <c r="I18" s="49">
        <v>20</v>
      </c>
      <c r="J18" s="300">
        <f t="shared" si="0"/>
        <v>29760</v>
      </c>
    </row>
    <row r="19" spans="1:10" ht="14.25" customHeight="1" x14ac:dyDescent="0.25">
      <c r="A19" s="49" t="s">
        <v>120</v>
      </c>
      <c r="B19" s="152"/>
      <c r="C19" s="152"/>
      <c r="D19" s="300"/>
      <c r="E19" s="49"/>
      <c r="F19" s="152"/>
      <c r="G19" s="49"/>
      <c r="H19" s="300"/>
      <c r="I19" s="152"/>
      <c r="J19" s="307">
        <f>SUM(J17:J18)</f>
        <v>59520</v>
      </c>
    </row>
    <row r="23" spans="1:10" ht="14.25" customHeight="1" x14ac:dyDescent="0.25">
      <c r="A23" s="283"/>
      <c r="B23" s="757" t="s">
        <v>498</v>
      </c>
      <c r="C23" s="758"/>
      <c r="D23" s="758"/>
      <c r="E23" s="758"/>
      <c r="F23" s="758"/>
      <c r="G23" s="758"/>
      <c r="H23" s="758"/>
      <c r="I23" s="758"/>
      <c r="J23" s="759"/>
    </row>
    <row r="24" spans="1:10" ht="14.25" customHeight="1" x14ac:dyDescent="0.25">
      <c r="A24" s="760"/>
      <c r="B24" s="761"/>
      <c r="C24" s="761"/>
      <c r="D24" s="761"/>
      <c r="E24" s="761"/>
      <c r="F24" s="761"/>
      <c r="G24" s="761"/>
      <c r="H24" s="761"/>
      <c r="I24" s="761"/>
      <c r="J24" s="762"/>
    </row>
    <row r="25" spans="1:10" ht="14.25" customHeight="1" x14ac:dyDescent="0.25">
      <c r="B25" s="291" t="s">
        <v>178</v>
      </c>
      <c r="C25" s="291"/>
      <c r="D25" s="302"/>
      <c r="E25" s="292"/>
      <c r="F25" s="291"/>
      <c r="G25" s="292"/>
      <c r="H25" s="302"/>
      <c r="I25" s="152"/>
      <c r="J25" s="300"/>
    </row>
    <row r="26" spans="1:10" ht="14.25" customHeight="1" x14ac:dyDescent="0.25">
      <c r="A26" s="765" t="s">
        <v>164</v>
      </c>
      <c r="B26" s="765" t="s">
        <v>165</v>
      </c>
      <c r="C26" s="765" t="s">
        <v>166</v>
      </c>
      <c r="D26" s="767" t="s">
        <v>90</v>
      </c>
      <c r="E26" s="765" t="s">
        <v>167</v>
      </c>
      <c r="F26" s="760" t="s">
        <v>168</v>
      </c>
      <c r="G26" s="762"/>
      <c r="H26" s="769" t="s">
        <v>169</v>
      </c>
      <c r="I26" s="764" t="s">
        <v>170</v>
      </c>
      <c r="J26" s="763" t="s">
        <v>175</v>
      </c>
    </row>
    <row r="27" spans="1:10" ht="14.25" customHeight="1" x14ac:dyDescent="0.25">
      <c r="A27" s="766"/>
      <c r="B27" s="766"/>
      <c r="C27" s="766"/>
      <c r="D27" s="768"/>
      <c r="E27" s="766"/>
      <c r="F27" s="49" t="s">
        <v>172</v>
      </c>
      <c r="G27" s="49" t="s">
        <v>173</v>
      </c>
      <c r="H27" s="769"/>
      <c r="I27" s="764"/>
      <c r="J27" s="763"/>
    </row>
    <row r="28" spans="1:10" ht="40.5" customHeight="1" x14ac:dyDescent="0.25">
      <c r="A28" s="152" t="s">
        <v>297</v>
      </c>
      <c r="B28" s="15" t="s">
        <v>25</v>
      </c>
      <c r="C28" s="49" t="s">
        <v>174</v>
      </c>
      <c r="D28" s="298">
        <v>6115.5555555555566</v>
      </c>
      <c r="E28" s="49" t="s">
        <v>137</v>
      </c>
      <c r="F28" s="49">
        <v>1.72</v>
      </c>
      <c r="G28" s="49" t="s">
        <v>432</v>
      </c>
      <c r="H28" s="298">
        <f>D28*F28</f>
        <v>10518.755555555557</v>
      </c>
      <c r="I28" s="49">
        <v>20</v>
      </c>
      <c r="J28" s="300">
        <f>TRUNC(H28*I28,2)</f>
        <v>210375.11</v>
      </c>
    </row>
    <row r="29" spans="1:10" ht="14.25" customHeight="1" x14ac:dyDescent="0.25">
      <c r="A29" s="49" t="s">
        <v>120</v>
      </c>
      <c r="B29" s="152"/>
      <c r="C29" s="152"/>
      <c r="D29" s="300"/>
      <c r="E29" s="49"/>
      <c r="F29" s="152"/>
      <c r="G29" s="49"/>
      <c r="H29" s="300"/>
      <c r="I29" s="152"/>
      <c r="J29" s="307">
        <f>SUM(J28:J28)</f>
        <v>210375.11</v>
      </c>
    </row>
    <row r="31" spans="1:10" ht="14.25" customHeight="1" x14ac:dyDescent="0.25">
      <c r="A31" s="283"/>
      <c r="B31" s="757" t="s">
        <v>497</v>
      </c>
      <c r="C31" s="758"/>
      <c r="D31" s="758"/>
      <c r="E31" s="758"/>
      <c r="F31" s="758"/>
      <c r="G31" s="758"/>
      <c r="H31" s="758"/>
      <c r="I31" s="758"/>
      <c r="J31" s="759"/>
    </row>
    <row r="32" spans="1:10" ht="14.25" customHeight="1" x14ac:dyDescent="0.25">
      <c r="A32" s="760"/>
      <c r="B32" s="761"/>
      <c r="C32" s="761"/>
      <c r="D32" s="761"/>
      <c r="E32" s="761"/>
      <c r="F32" s="761"/>
      <c r="G32" s="761"/>
      <c r="H32" s="761"/>
      <c r="I32" s="761"/>
      <c r="J32" s="762"/>
    </row>
    <row r="33" spans="1:10" ht="14.25" customHeight="1" x14ac:dyDescent="0.25">
      <c r="B33" s="291" t="s">
        <v>178</v>
      </c>
      <c r="C33" s="291"/>
      <c r="D33" s="302"/>
      <c r="E33" s="292"/>
      <c r="F33" s="291"/>
      <c r="G33" s="292"/>
      <c r="H33" s="302"/>
      <c r="I33" s="152"/>
      <c r="J33" s="300"/>
    </row>
    <row r="34" spans="1:10" ht="14.25" customHeight="1" x14ac:dyDescent="0.25">
      <c r="A34" s="765" t="s">
        <v>164</v>
      </c>
      <c r="B34" s="765" t="s">
        <v>165</v>
      </c>
      <c r="C34" s="765" t="s">
        <v>166</v>
      </c>
      <c r="D34" s="767" t="s">
        <v>90</v>
      </c>
      <c r="E34" s="765" t="s">
        <v>167</v>
      </c>
      <c r="F34" s="760" t="s">
        <v>168</v>
      </c>
      <c r="G34" s="762"/>
      <c r="H34" s="769" t="s">
        <v>169</v>
      </c>
      <c r="I34" s="764" t="s">
        <v>170</v>
      </c>
      <c r="J34" s="763" t="s">
        <v>175</v>
      </c>
    </row>
    <row r="35" spans="1:10" ht="14.25" customHeight="1" x14ac:dyDescent="0.25">
      <c r="A35" s="766"/>
      <c r="B35" s="766"/>
      <c r="C35" s="766"/>
      <c r="D35" s="768"/>
      <c r="E35" s="766"/>
      <c r="F35" s="49" t="s">
        <v>172</v>
      </c>
      <c r="G35" s="49" t="s">
        <v>173</v>
      </c>
      <c r="H35" s="769"/>
      <c r="I35" s="764"/>
      <c r="J35" s="763"/>
    </row>
    <row r="36" spans="1:10" ht="38.25" x14ac:dyDescent="0.25">
      <c r="A36" s="152">
        <v>96399</v>
      </c>
      <c r="B36" s="15" t="s">
        <v>500</v>
      </c>
      <c r="C36" s="49" t="s">
        <v>174</v>
      </c>
      <c r="D36" s="298">
        <v>4892.4444444444453</v>
      </c>
      <c r="E36" s="49" t="s">
        <v>137</v>
      </c>
      <c r="F36" s="49">
        <v>1.84</v>
      </c>
      <c r="G36" s="49" t="s">
        <v>432</v>
      </c>
      <c r="H36" s="298">
        <f>D36*F36</f>
        <v>9002.0977777777789</v>
      </c>
      <c r="I36" s="49">
        <f>I51</f>
        <v>56.5</v>
      </c>
      <c r="J36" s="300">
        <f>TRUNC(H36*I36,2)</f>
        <v>508618.52</v>
      </c>
    </row>
    <row r="37" spans="1:10" ht="14.25" customHeight="1" x14ac:dyDescent="0.25">
      <c r="A37" s="49" t="s">
        <v>120</v>
      </c>
      <c r="B37" s="152"/>
      <c r="C37" s="152"/>
      <c r="D37" s="300"/>
      <c r="E37" s="49"/>
      <c r="F37" s="152"/>
      <c r="G37" s="49"/>
      <c r="H37" s="300"/>
      <c r="I37" s="152"/>
      <c r="J37" s="307">
        <f>SUM(J36:J36)</f>
        <v>508618.52</v>
      </c>
    </row>
    <row r="39" spans="1:10" ht="14.25" customHeight="1" x14ac:dyDescent="0.25">
      <c r="A39" s="283"/>
      <c r="B39" s="757" t="s">
        <v>13</v>
      </c>
      <c r="C39" s="758"/>
      <c r="D39" s="758"/>
      <c r="E39" s="758"/>
      <c r="F39" s="758"/>
      <c r="G39" s="758"/>
      <c r="H39" s="758"/>
      <c r="I39" s="758"/>
      <c r="J39" s="759"/>
    </row>
    <row r="40" spans="1:10" ht="14.25" customHeight="1" x14ac:dyDescent="0.25">
      <c r="A40" s="760"/>
      <c r="B40" s="761"/>
      <c r="C40" s="761"/>
      <c r="D40" s="761"/>
      <c r="E40" s="761"/>
      <c r="F40" s="761"/>
      <c r="G40" s="761"/>
      <c r="H40" s="761"/>
      <c r="I40" s="761"/>
      <c r="J40" s="762"/>
    </row>
    <row r="41" spans="1:10" ht="14.25" customHeight="1" x14ac:dyDescent="0.25">
      <c r="A41" s="770" t="str">
        <f>ORÇAMENTO!D22</f>
        <v>TRANSPORTE COM CAMINHÃO BASCULANTE DE 10 M3, EM VIA URBANA PAVIMENTADA, DMT ATÉ 30 KM (UNIDADE: TXKM). AF_12/2016</v>
      </c>
      <c r="B41" s="770"/>
      <c r="C41" s="770"/>
      <c r="D41" s="770"/>
      <c r="E41" s="770"/>
      <c r="F41" s="770"/>
      <c r="G41" s="770"/>
      <c r="H41" s="770"/>
      <c r="I41" s="152"/>
      <c r="J41" s="300"/>
    </row>
    <row r="42" spans="1:10" ht="14.25" customHeight="1" x14ac:dyDescent="0.25">
      <c r="A42" s="765" t="s">
        <v>164</v>
      </c>
      <c r="B42" s="765" t="s">
        <v>165</v>
      </c>
      <c r="C42" s="765" t="s">
        <v>166</v>
      </c>
      <c r="D42" s="767" t="s">
        <v>90</v>
      </c>
      <c r="E42" s="765" t="s">
        <v>167</v>
      </c>
      <c r="F42" s="760" t="s">
        <v>168</v>
      </c>
      <c r="G42" s="762"/>
      <c r="H42" s="769" t="s">
        <v>169</v>
      </c>
      <c r="I42" s="764" t="s">
        <v>170</v>
      </c>
      <c r="J42" s="763" t="s">
        <v>175</v>
      </c>
    </row>
    <row r="43" spans="1:10" ht="14.25" customHeight="1" x14ac:dyDescent="0.25">
      <c r="A43" s="766"/>
      <c r="B43" s="766"/>
      <c r="C43" s="766"/>
      <c r="D43" s="768"/>
      <c r="E43" s="766"/>
      <c r="F43" s="49" t="s">
        <v>172</v>
      </c>
      <c r="G43" s="49" t="s">
        <v>173</v>
      </c>
      <c r="H43" s="769"/>
      <c r="I43" s="764"/>
      <c r="J43" s="763"/>
    </row>
    <row r="44" spans="1:10" ht="51" x14ac:dyDescent="0.25">
      <c r="A44" s="49">
        <v>95995</v>
      </c>
      <c r="B44" s="50" t="s">
        <v>260</v>
      </c>
      <c r="C44" s="49" t="s">
        <v>180</v>
      </c>
      <c r="D44" s="298">
        <v>10666.666666666668</v>
      </c>
      <c r="E44" s="49" t="s">
        <v>137</v>
      </c>
      <c r="F44" s="49">
        <v>2.4</v>
      </c>
      <c r="G44" s="49" t="s">
        <v>432</v>
      </c>
      <c r="H44" s="298">
        <f>D44*F44</f>
        <v>25600.000000000004</v>
      </c>
      <c r="I44" s="49">
        <v>20</v>
      </c>
      <c r="J44" s="300">
        <f>TRUNC(H44*I44,2)</f>
        <v>512000</v>
      </c>
    </row>
    <row r="45" spans="1:10" ht="14.25" customHeight="1" x14ac:dyDescent="0.25">
      <c r="A45" s="49" t="s">
        <v>120</v>
      </c>
      <c r="B45" s="152"/>
      <c r="C45" s="152"/>
      <c r="D45" s="300"/>
      <c r="E45" s="49"/>
      <c r="F45" s="152"/>
      <c r="G45" s="49"/>
      <c r="H45" s="300"/>
      <c r="I45" s="152"/>
      <c r="J45" s="307">
        <f>SUM(J44:J44)</f>
        <v>512000</v>
      </c>
    </row>
    <row r="46" spans="1:10" ht="14.25" customHeight="1" x14ac:dyDescent="0.25">
      <c r="A46" s="294"/>
      <c r="B46" s="295"/>
      <c r="C46" s="295"/>
      <c r="D46" s="304"/>
      <c r="E46" s="294"/>
      <c r="F46" s="295"/>
      <c r="G46" s="294"/>
      <c r="H46" s="304"/>
      <c r="I46" s="295"/>
      <c r="J46" s="308"/>
    </row>
    <row r="47" spans="1:10" ht="14.25" customHeight="1" x14ac:dyDescent="0.25">
      <c r="A47" s="770" t="str">
        <f>ORÇAMENTO!D24</f>
        <v>TRANSPORTE COMERCIAL DE BRITA/AREIA</v>
      </c>
      <c r="B47" s="770"/>
      <c r="C47" s="770"/>
      <c r="D47" s="770"/>
      <c r="E47" s="770"/>
      <c r="F47" s="770"/>
      <c r="G47" s="770"/>
      <c r="H47" s="770"/>
      <c r="I47" s="152"/>
      <c r="J47" s="300"/>
    </row>
    <row r="48" spans="1:10" ht="14.25" customHeight="1" x14ac:dyDescent="0.25">
      <c r="A48" s="765" t="s">
        <v>164</v>
      </c>
      <c r="B48" s="765" t="s">
        <v>165</v>
      </c>
      <c r="C48" s="765" t="s">
        <v>166</v>
      </c>
      <c r="D48" s="767" t="s">
        <v>90</v>
      </c>
      <c r="E48" s="765" t="s">
        <v>167</v>
      </c>
      <c r="F48" s="760" t="s">
        <v>168</v>
      </c>
      <c r="G48" s="762"/>
      <c r="H48" s="769" t="s">
        <v>169</v>
      </c>
      <c r="I48" s="764" t="s">
        <v>170</v>
      </c>
      <c r="J48" s="763" t="s">
        <v>171</v>
      </c>
    </row>
    <row r="49" spans="1:10" ht="14.25" customHeight="1" x14ac:dyDescent="0.25">
      <c r="A49" s="766"/>
      <c r="B49" s="766"/>
      <c r="C49" s="766"/>
      <c r="D49" s="768"/>
      <c r="E49" s="766"/>
      <c r="F49" s="49" t="s">
        <v>172</v>
      </c>
      <c r="G49" s="49" t="s">
        <v>173</v>
      </c>
      <c r="H49" s="769"/>
      <c r="I49" s="764"/>
      <c r="J49" s="763"/>
    </row>
    <row r="50" spans="1:10" ht="51" x14ac:dyDescent="0.25">
      <c r="A50" s="49">
        <v>95995</v>
      </c>
      <c r="B50" s="50" t="s">
        <v>260</v>
      </c>
      <c r="C50" s="49" t="s">
        <v>289</v>
      </c>
      <c r="D50" s="298">
        <v>10666.666666666668</v>
      </c>
      <c r="E50" s="49" t="s">
        <v>137</v>
      </c>
      <c r="F50" s="49">
        <v>0.24149999999999999</v>
      </c>
      <c r="G50" s="49" t="s">
        <v>433</v>
      </c>
      <c r="H50" s="298">
        <f>D50*F50</f>
        <v>2576</v>
      </c>
      <c r="I50" s="49">
        <v>40</v>
      </c>
      <c r="J50" s="300">
        <f t="shared" ref="J50:J51" si="1">TRUNC(H50*I50,2)</f>
        <v>103040</v>
      </c>
    </row>
    <row r="51" spans="1:10" ht="51" x14ac:dyDescent="0.25">
      <c r="A51" s="49">
        <v>95995</v>
      </c>
      <c r="B51" s="50" t="s">
        <v>260</v>
      </c>
      <c r="C51" s="49" t="s">
        <v>290</v>
      </c>
      <c r="D51" s="298">
        <v>10666.666666666668</v>
      </c>
      <c r="E51" s="49" t="s">
        <v>137</v>
      </c>
      <c r="F51" s="49">
        <v>0.67049999999999998</v>
      </c>
      <c r="G51" s="49" t="s">
        <v>433</v>
      </c>
      <c r="H51" s="298">
        <f>D51*F51</f>
        <v>7152.0000000000009</v>
      </c>
      <c r="I51" s="49">
        <v>56.5</v>
      </c>
      <c r="J51" s="300">
        <f t="shared" si="1"/>
        <v>404088</v>
      </c>
    </row>
    <row r="52" spans="1:10" ht="14.25" customHeight="1" x14ac:dyDescent="0.25">
      <c r="A52" s="49" t="s">
        <v>120</v>
      </c>
      <c r="B52" s="152"/>
      <c r="C52" s="152"/>
      <c r="D52" s="300"/>
      <c r="E52" s="49"/>
      <c r="F52" s="152"/>
      <c r="G52" s="49"/>
      <c r="H52" s="300"/>
      <c r="I52" s="152"/>
      <c r="J52" s="307">
        <f>SUM(J50:J51)</f>
        <v>507128</v>
      </c>
    </row>
    <row r="53" spans="1:10" ht="14.25" customHeight="1" x14ac:dyDescent="0.25">
      <c r="A53" s="294"/>
      <c r="B53" s="295"/>
      <c r="C53" s="295"/>
      <c r="D53" s="304"/>
      <c r="E53" s="294"/>
      <c r="F53" s="295"/>
      <c r="G53" s="294"/>
      <c r="H53" s="304"/>
      <c r="I53" s="295"/>
      <c r="J53" s="308"/>
    </row>
    <row r="54" spans="1:10" ht="14.25" customHeight="1" x14ac:dyDescent="0.25">
      <c r="A54" s="294"/>
      <c r="B54" s="295"/>
      <c r="C54" s="295"/>
      <c r="D54" s="304"/>
      <c r="E54" s="294"/>
      <c r="F54" s="295"/>
      <c r="G54" s="294"/>
      <c r="H54" s="304"/>
      <c r="I54" s="295"/>
      <c r="J54" s="308"/>
    </row>
    <row r="55" spans="1:10" ht="14.25" customHeight="1" x14ac:dyDescent="0.25">
      <c r="A55" s="283"/>
      <c r="B55" s="757" t="s">
        <v>15</v>
      </c>
      <c r="C55" s="758"/>
      <c r="D55" s="758"/>
      <c r="E55" s="758"/>
      <c r="F55" s="758"/>
      <c r="G55" s="758"/>
      <c r="H55" s="758"/>
      <c r="I55" s="758"/>
      <c r="J55" s="759"/>
    </row>
    <row r="56" spans="1:10" ht="14.25" customHeight="1" x14ac:dyDescent="0.25">
      <c r="A56" s="760"/>
      <c r="B56" s="761"/>
      <c r="C56" s="761"/>
      <c r="D56" s="761"/>
      <c r="E56" s="761"/>
      <c r="F56" s="761"/>
      <c r="G56" s="761"/>
      <c r="H56" s="761"/>
      <c r="I56" s="761"/>
      <c r="J56" s="762"/>
    </row>
    <row r="57" spans="1:10" ht="14.25" customHeight="1" x14ac:dyDescent="0.25">
      <c r="A57" s="770" t="str">
        <f>ORÇAMENTO!D29</f>
        <v>TRANSPORTE COM CAMINHÃO BASCULANTE DE 10 M3, EM VIA URBANA PAVIMENTADA, DMT ATÉ 30 KM (UNIDADE: TXKM). AF_12/2016</v>
      </c>
      <c r="B57" s="770"/>
      <c r="C57" s="770"/>
      <c r="D57" s="770"/>
      <c r="E57" s="770"/>
      <c r="F57" s="770"/>
      <c r="G57" s="770"/>
      <c r="H57" s="770"/>
      <c r="I57" s="152"/>
      <c r="J57" s="300"/>
    </row>
    <row r="58" spans="1:10" ht="14.25" customHeight="1" x14ac:dyDescent="0.25">
      <c r="A58" s="765" t="s">
        <v>164</v>
      </c>
      <c r="B58" s="765" t="s">
        <v>165</v>
      </c>
      <c r="C58" s="765" t="s">
        <v>166</v>
      </c>
      <c r="D58" s="767" t="s">
        <v>90</v>
      </c>
      <c r="E58" s="765" t="s">
        <v>167</v>
      </c>
      <c r="F58" s="760" t="s">
        <v>168</v>
      </c>
      <c r="G58" s="762"/>
      <c r="H58" s="769" t="s">
        <v>169</v>
      </c>
      <c r="I58" s="764" t="s">
        <v>170</v>
      </c>
      <c r="J58" s="763" t="s">
        <v>171</v>
      </c>
    </row>
    <row r="59" spans="1:10" ht="14.25" customHeight="1" x14ac:dyDescent="0.25">
      <c r="A59" s="766"/>
      <c r="B59" s="766"/>
      <c r="C59" s="766"/>
      <c r="D59" s="768"/>
      <c r="E59" s="766"/>
      <c r="F59" s="49" t="s">
        <v>172</v>
      </c>
      <c r="G59" s="49" t="s">
        <v>173</v>
      </c>
      <c r="H59" s="769"/>
      <c r="I59" s="764"/>
      <c r="J59" s="763"/>
    </row>
    <row r="60" spans="1:10" ht="51" x14ac:dyDescent="0.25">
      <c r="A60" s="49" t="s">
        <v>492</v>
      </c>
      <c r="B60" s="50" t="s">
        <v>436</v>
      </c>
      <c r="C60" s="49" t="s">
        <v>180</v>
      </c>
      <c r="D60" s="298">
        <v>1600</v>
      </c>
      <c r="E60" s="49" t="s">
        <v>137</v>
      </c>
      <c r="F60" s="49">
        <v>2.4</v>
      </c>
      <c r="G60" s="49" t="s">
        <v>432</v>
      </c>
      <c r="H60" s="298">
        <f>D60*F60</f>
        <v>3840</v>
      </c>
      <c r="I60" s="49">
        <v>20</v>
      </c>
      <c r="J60" s="300">
        <f>TRUNC(H60*I60,2)</f>
        <v>76800</v>
      </c>
    </row>
    <row r="61" spans="1:10" ht="14.25" customHeight="1" x14ac:dyDescent="0.25">
      <c r="A61" s="49" t="s">
        <v>120</v>
      </c>
      <c r="B61" s="152"/>
      <c r="C61" s="152"/>
      <c r="D61" s="300"/>
      <c r="E61" s="49"/>
      <c r="F61" s="152"/>
      <c r="G61" s="49"/>
      <c r="H61" s="300"/>
      <c r="I61" s="152"/>
      <c r="J61" s="307">
        <f>SUM(J60:J60)</f>
        <v>76800</v>
      </c>
    </row>
    <row r="62" spans="1:10" ht="14.25" customHeight="1" x14ac:dyDescent="0.25">
      <c r="A62" s="294"/>
      <c r="B62" s="295"/>
      <c r="C62" s="295"/>
      <c r="D62" s="304"/>
      <c r="E62" s="294"/>
      <c r="F62" s="295"/>
      <c r="G62" s="294"/>
      <c r="H62" s="304"/>
      <c r="I62" s="295"/>
      <c r="J62" s="308"/>
    </row>
    <row r="63" spans="1:10" ht="14.25" customHeight="1" x14ac:dyDescent="0.25">
      <c r="A63" s="770" t="str">
        <f>ORÇAMENTO!D31</f>
        <v>TRANSPORTE COMERCIAL DE BRITA/AREIA</v>
      </c>
      <c r="B63" s="770"/>
      <c r="C63" s="770"/>
      <c r="D63" s="770"/>
      <c r="E63" s="770"/>
      <c r="F63" s="770"/>
      <c r="G63" s="770"/>
      <c r="H63" s="770"/>
      <c r="I63" s="152"/>
      <c r="J63" s="300"/>
    </row>
    <row r="64" spans="1:10" ht="14.25" customHeight="1" x14ac:dyDescent="0.25">
      <c r="A64" s="765" t="s">
        <v>164</v>
      </c>
      <c r="B64" s="765" t="s">
        <v>165</v>
      </c>
      <c r="C64" s="765" t="s">
        <v>166</v>
      </c>
      <c r="D64" s="767" t="s">
        <v>90</v>
      </c>
      <c r="E64" s="765" t="s">
        <v>167</v>
      </c>
      <c r="F64" s="760" t="s">
        <v>168</v>
      </c>
      <c r="G64" s="762"/>
      <c r="H64" s="769" t="s">
        <v>169</v>
      </c>
      <c r="I64" s="764" t="s">
        <v>170</v>
      </c>
      <c r="J64" s="763" t="s">
        <v>171</v>
      </c>
    </row>
    <row r="65" spans="1:10" ht="14.25" customHeight="1" x14ac:dyDescent="0.25">
      <c r="A65" s="766"/>
      <c r="B65" s="766"/>
      <c r="C65" s="766"/>
      <c r="D65" s="768"/>
      <c r="E65" s="766"/>
      <c r="F65" s="49" t="s">
        <v>172</v>
      </c>
      <c r="G65" s="49" t="s">
        <v>173</v>
      </c>
      <c r="H65" s="769"/>
      <c r="I65" s="764"/>
      <c r="J65" s="763"/>
    </row>
    <row r="66" spans="1:10" ht="51" x14ac:dyDescent="0.25">
      <c r="A66" s="49" t="s">
        <v>492</v>
      </c>
      <c r="B66" s="50" t="s">
        <v>436</v>
      </c>
      <c r="C66" s="49" t="s">
        <v>289</v>
      </c>
      <c r="D66" s="298">
        <v>1600</v>
      </c>
      <c r="E66" s="49" t="s">
        <v>137</v>
      </c>
      <c r="F66" s="49">
        <v>0.24149999999999999</v>
      </c>
      <c r="G66" s="49" t="s">
        <v>433</v>
      </c>
      <c r="H66" s="298">
        <f>D66*F66</f>
        <v>386.4</v>
      </c>
      <c r="I66" s="49">
        <v>40</v>
      </c>
      <c r="J66" s="300">
        <f t="shared" ref="J66:J67" si="2">TRUNC(H66*I66,2)</f>
        <v>15456</v>
      </c>
    </row>
    <row r="67" spans="1:10" ht="51" x14ac:dyDescent="0.25">
      <c r="A67" s="49" t="s">
        <v>492</v>
      </c>
      <c r="B67" s="50" t="s">
        <v>436</v>
      </c>
      <c r="C67" s="49" t="s">
        <v>290</v>
      </c>
      <c r="D67" s="298">
        <v>1600</v>
      </c>
      <c r="E67" s="49" t="s">
        <v>137</v>
      </c>
      <c r="F67" s="49">
        <v>0.67049999999999998</v>
      </c>
      <c r="G67" s="49" t="s">
        <v>433</v>
      </c>
      <c r="H67" s="298">
        <f>D67*F67</f>
        <v>1072.8</v>
      </c>
      <c r="I67" s="49">
        <v>56.5</v>
      </c>
      <c r="J67" s="300">
        <f t="shared" si="2"/>
        <v>60613.2</v>
      </c>
    </row>
    <row r="68" spans="1:10" ht="14.25" customHeight="1" x14ac:dyDescent="0.25">
      <c r="A68" s="49" t="s">
        <v>120</v>
      </c>
      <c r="B68" s="152"/>
      <c r="C68" s="152"/>
      <c r="D68" s="300"/>
      <c r="E68" s="49"/>
      <c r="F68" s="152"/>
      <c r="G68" s="49"/>
      <c r="H68" s="300"/>
      <c r="I68" s="152"/>
      <c r="J68" s="307">
        <f>SUM(J66:J67)</f>
        <v>76069.2</v>
      </c>
    </row>
    <row r="69" spans="1:10" ht="14.25" customHeight="1" x14ac:dyDescent="0.25">
      <c r="A69" s="294"/>
      <c r="B69" s="295"/>
      <c r="C69" s="295"/>
      <c r="D69" s="304"/>
      <c r="E69" s="294"/>
      <c r="F69" s="295"/>
      <c r="G69" s="294"/>
      <c r="H69" s="304"/>
      <c r="I69" s="295"/>
      <c r="J69" s="308"/>
    </row>
    <row r="70" spans="1:10" ht="14.25" customHeight="1" x14ac:dyDescent="0.25">
      <c r="A70" s="294"/>
      <c r="B70" s="295"/>
      <c r="C70" s="295"/>
      <c r="D70" s="304"/>
      <c r="E70" s="294"/>
      <c r="F70" s="295"/>
      <c r="G70" s="294"/>
      <c r="H70" s="304"/>
      <c r="I70" s="295"/>
      <c r="J70" s="308"/>
    </row>
    <row r="71" spans="1:10" ht="14.25" customHeight="1" x14ac:dyDescent="0.25">
      <c r="A71" s="283"/>
      <c r="B71" s="757" t="s">
        <v>12</v>
      </c>
      <c r="C71" s="758"/>
      <c r="D71" s="758"/>
      <c r="E71" s="758"/>
      <c r="F71" s="758"/>
      <c r="G71" s="758"/>
      <c r="H71" s="758"/>
      <c r="I71" s="758"/>
      <c r="J71" s="759"/>
    </row>
    <row r="72" spans="1:10" ht="14.25" customHeight="1" x14ac:dyDescent="0.25">
      <c r="A72" s="760"/>
      <c r="B72" s="761"/>
      <c r="C72" s="761"/>
      <c r="D72" s="761"/>
      <c r="E72" s="761"/>
      <c r="F72" s="761"/>
      <c r="G72" s="761"/>
      <c r="H72" s="761"/>
      <c r="I72" s="761"/>
      <c r="J72" s="762"/>
    </row>
    <row r="73" spans="1:10" ht="14.25" customHeight="1" x14ac:dyDescent="0.25">
      <c r="A73" s="770" t="str">
        <f>ORÇAMENTO!D36</f>
        <v>TRANSPORTE COM CAMINHÃO BASCULANTE DE 10 M3, EM VIA URBANA PAVIMENTADA, DMT ATÉ 30 KM (UNIDADE: TXKM). AF_12/2016</v>
      </c>
      <c r="B73" s="770"/>
      <c r="C73" s="770"/>
      <c r="D73" s="770"/>
      <c r="E73" s="770"/>
      <c r="F73" s="770"/>
      <c r="G73" s="770"/>
      <c r="H73" s="770"/>
      <c r="I73" s="152"/>
      <c r="J73" s="300"/>
    </row>
    <row r="74" spans="1:10" ht="14.25" customHeight="1" x14ac:dyDescent="0.25">
      <c r="A74" s="765" t="s">
        <v>164</v>
      </c>
      <c r="B74" s="765" t="s">
        <v>165</v>
      </c>
      <c r="C74" s="765" t="s">
        <v>166</v>
      </c>
      <c r="D74" s="767" t="s">
        <v>90</v>
      </c>
      <c r="E74" s="765" t="s">
        <v>167</v>
      </c>
      <c r="F74" s="760" t="s">
        <v>168</v>
      </c>
      <c r="G74" s="762"/>
      <c r="H74" s="769" t="s">
        <v>169</v>
      </c>
      <c r="I74" s="764" t="s">
        <v>170</v>
      </c>
      <c r="J74" s="763" t="s">
        <v>171</v>
      </c>
    </row>
    <row r="75" spans="1:10" ht="14.25" customHeight="1" x14ac:dyDescent="0.25">
      <c r="A75" s="766"/>
      <c r="B75" s="766"/>
      <c r="C75" s="766"/>
      <c r="D75" s="768"/>
      <c r="E75" s="766"/>
      <c r="F75" s="49" t="s">
        <v>172</v>
      </c>
      <c r="G75" s="49" t="s">
        <v>173</v>
      </c>
      <c r="H75" s="769"/>
      <c r="I75" s="764"/>
      <c r="J75" s="763"/>
    </row>
    <row r="76" spans="1:10" ht="38.25" x14ac:dyDescent="0.25">
      <c r="A76" s="49" t="s">
        <v>493</v>
      </c>
      <c r="B76" s="50" t="s">
        <v>435</v>
      </c>
      <c r="C76" s="49" t="s">
        <v>180</v>
      </c>
      <c r="D76" s="298">
        <v>1066.6666666666667</v>
      </c>
      <c r="E76" s="49" t="s">
        <v>137</v>
      </c>
      <c r="F76" s="49">
        <v>2.4</v>
      </c>
      <c r="G76" s="49" t="s">
        <v>432</v>
      </c>
      <c r="H76" s="298">
        <f>D76*F76</f>
        <v>2560</v>
      </c>
      <c r="I76" s="49">
        <v>20</v>
      </c>
      <c r="J76" s="300">
        <f>TRUNC(H76*I76,2)</f>
        <v>51200</v>
      </c>
    </row>
    <row r="77" spans="1:10" ht="14.25" customHeight="1" x14ac:dyDescent="0.25">
      <c r="A77" s="49" t="s">
        <v>120</v>
      </c>
      <c r="B77" s="152"/>
      <c r="C77" s="152"/>
      <c r="D77" s="300"/>
      <c r="E77" s="49"/>
      <c r="F77" s="152"/>
      <c r="G77" s="49"/>
      <c r="H77" s="300"/>
      <c r="I77" s="152"/>
      <c r="J77" s="307">
        <f>SUM(J76:J76)</f>
        <v>51200</v>
      </c>
    </row>
    <row r="79" spans="1:10" ht="14.25" customHeight="1" x14ac:dyDescent="0.25">
      <c r="A79" s="770" t="str">
        <f>ORÇAMENTO!D38</f>
        <v>TRANSPORTE COMERCIAL DE BRITA/AREIA</v>
      </c>
      <c r="B79" s="770"/>
      <c r="C79" s="770"/>
      <c r="D79" s="770"/>
      <c r="E79" s="770"/>
      <c r="F79" s="770"/>
      <c r="G79" s="770"/>
      <c r="H79" s="770"/>
      <c r="I79" s="152"/>
      <c r="J79" s="300"/>
    </row>
    <row r="80" spans="1:10" ht="14.25" customHeight="1" x14ac:dyDescent="0.25">
      <c r="A80" s="765" t="s">
        <v>164</v>
      </c>
      <c r="B80" s="765" t="s">
        <v>165</v>
      </c>
      <c r="C80" s="765" t="s">
        <v>166</v>
      </c>
      <c r="D80" s="767" t="s">
        <v>90</v>
      </c>
      <c r="E80" s="765" t="s">
        <v>167</v>
      </c>
      <c r="F80" s="760" t="s">
        <v>168</v>
      </c>
      <c r="G80" s="762"/>
      <c r="H80" s="769" t="s">
        <v>169</v>
      </c>
      <c r="I80" s="764" t="s">
        <v>170</v>
      </c>
      <c r="J80" s="763" t="s">
        <v>171</v>
      </c>
    </row>
    <row r="81" spans="1:10" ht="14.25" customHeight="1" x14ac:dyDescent="0.25">
      <c r="A81" s="766"/>
      <c r="B81" s="766"/>
      <c r="C81" s="766"/>
      <c r="D81" s="768"/>
      <c r="E81" s="766"/>
      <c r="F81" s="49" t="s">
        <v>172</v>
      </c>
      <c r="G81" s="49" t="s">
        <v>173</v>
      </c>
      <c r="H81" s="769"/>
      <c r="I81" s="764"/>
      <c r="J81" s="763"/>
    </row>
    <row r="82" spans="1:10" ht="38.25" x14ac:dyDescent="0.25">
      <c r="A82" s="49" t="s">
        <v>493</v>
      </c>
      <c r="B82" s="50" t="s">
        <v>435</v>
      </c>
      <c r="C82" s="49" t="s">
        <v>289</v>
      </c>
      <c r="D82" s="298">
        <v>1066.6666666666667</v>
      </c>
      <c r="E82" s="49" t="s">
        <v>137</v>
      </c>
      <c r="F82" s="49">
        <v>0.24149999999999999</v>
      </c>
      <c r="G82" s="49" t="s">
        <v>433</v>
      </c>
      <c r="H82" s="298">
        <f>D82*F82</f>
        <v>257.60000000000002</v>
      </c>
      <c r="I82" s="49">
        <v>40</v>
      </c>
      <c r="J82" s="300">
        <f t="shared" ref="J82:J83" si="3">TRUNC(H82*I82,2)</f>
        <v>10304</v>
      </c>
    </row>
    <row r="83" spans="1:10" ht="38.25" x14ac:dyDescent="0.25">
      <c r="A83" s="49" t="s">
        <v>493</v>
      </c>
      <c r="B83" s="50" t="s">
        <v>435</v>
      </c>
      <c r="C83" s="49" t="s">
        <v>290</v>
      </c>
      <c r="D83" s="298">
        <v>1066.6666666666667</v>
      </c>
      <c r="E83" s="49" t="s">
        <v>137</v>
      </c>
      <c r="F83" s="49">
        <v>0.67049999999999998</v>
      </c>
      <c r="G83" s="49" t="s">
        <v>433</v>
      </c>
      <c r="H83" s="298">
        <f>D83*F83</f>
        <v>715.2</v>
      </c>
      <c r="I83" s="49">
        <v>56.5</v>
      </c>
      <c r="J83" s="300">
        <f t="shared" si="3"/>
        <v>40408.800000000003</v>
      </c>
    </row>
    <row r="84" spans="1:10" ht="14.25" customHeight="1" x14ac:dyDescent="0.25">
      <c r="A84" s="49" t="s">
        <v>120</v>
      </c>
      <c r="B84" s="152"/>
      <c r="C84" s="152"/>
      <c r="D84" s="300"/>
      <c r="E84" s="49"/>
      <c r="F84" s="152"/>
      <c r="G84" s="49"/>
      <c r="H84" s="300"/>
      <c r="I84" s="152"/>
      <c r="J84" s="307">
        <f>SUM(J82:J83)</f>
        <v>50712.800000000003</v>
      </c>
    </row>
    <row r="89" spans="1:10" ht="14.25" customHeight="1" x14ac:dyDescent="0.25">
      <c r="A89" s="283"/>
      <c r="B89" s="757" t="str">
        <f>ORÇAMENTO!D70</f>
        <v>RECUPERAÇÃO DE DRENAGEM</v>
      </c>
      <c r="C89" s="758"/>
      <c r="D89" s="758"/>
      <c r="E89" s="758"/>
      <c r="F89" s="758"/>
      <c r="G89" s="758"/>
      <c r="H89" s="758"/>
      <c r="I89" s="758"/>
      <c r="J89" s="759"/>
    </row>
    <row r="90" spans="1:10" ht="14.25" customHeight="1" x14ac:dyDescent="0.25">
      <c r="A90" s="760"/>
      <c r="B90" s="761"/>
      <c r="C90" s="761"/>
      <c r="D90" s="761"/>
      <c r="E90" s="761"/>
      <c r="F90" s="761"/>
      <c r="G90" s="761"/>
      <c r="H90" s="761"/>
      <c r="I90" s="761"/>
      <c r="J90" s="762"/>
    </row>
    <row r="91" spans="1:10" ht="14.25" customHeight="1" x14ac:dyDescent="0.25">
      <c r="A91" s="771" t="str">
        <f>A73</f>
        <v>TRANSPORTE COM CAMINHÃO BASCULANTE DE 10 M3, EM VIA URBANA PAVIMENTADA, DMT ATÉ 30 KM (UNIDADE: TXKM). AF_12/2016</v>
      </c>
      <c r="B91" s="771"/>
      <c r="C91" s="771"/>
      <c r="D91" s="771"/>
      <c r="E91" s="771"/>
      <c r="F91" s="771"/>
      <c r="G91" s="771"/>
      <c r="H91" s="771"/>
      <c r="I91" s="152"/>
      <c r="J91" s="300"/>
    </row>
    <row r="92" spans="1:10" ht="14.25" customHeight="1" x14ac:dyDescent="0.25">
      <c r="A92" s="765" t="s">
        <v>164</v>
      </c>
      <c r="B92" s="765" t="s">
        <v>165</v>
      </c>
      <c r="C92" s="765" t="s">
        <v>166</v>
      </c>
      <c r="D92" s="767" t="s">
        <v>90</v>
      </c>
      <c r="E92" s="765" t="s">
        <v>167</v>
      </c>
      <c r="F92" s="760" t="s">
        <v>168</v>
      </c>
      <c r="G92" s="762"/>
      <c r="H92" s="769" t="s">
        <v>169</v>
      </c>
      <c r="I92" s="764" t="s">
        <v>170</v>
      </c>
      <c r="J92" s="763" t="s">
        <v>175</v>
      </c>
    </row>
    <row r="93" spans="1:10" ht="14.25" customHeight="1" x14ac:dyDescent="0.25">
      <c r="A93" s="766"/>
      <c r="B93" s="766"/>
      <c r="C93" s="766"/>
      <c r="D93" s="768"/>
      <c r="E93" s="766"/>
      <c r="F93" s="49" t="s">
        <v>172</v>
      </c>
      <c r="G93" s="49" t="s">
        <v>173</v>
      </c>
      <c r="H93" s="769"/>
      <c r="I93" s="764"/>
      <c r="J93" s="763"/>
    </row>
    <row r="94" spans="1:10" ht="38.25" x14ac:dyDescent="0.25">
      <c r="A94" s="49">
        <v>74010</v>
      </c>
      <c r="B94" s="15" t="s">
        <v>365</v>
      </c>
      <c r="C94" s="152" t="s">
        <v>174</v>
      </c>
      <c r="D94" s="298">
        <v>1463.3824127999999</v>
      </c>
      <c r="E94" s="49" t="s">
        <v>137</v>
      </c>
      <c r="F94" s="152">
        <v>1.72</v>
      </c>
      <c r="G94" s="49" t="s">
        <v>432</v>
      </c>
      <c r="H94" s="298">
        <f>D94*F94</f>
        <v>2517.0177500159998</v>
      </c>
      <c r="I94" s="152">
        <v>20</v>
      </c>
      <c r="J94" s="300">
        <f t="shared" ref="J94:J95" si="4">TRUNC(H94*I94,2)</f>
        <v>50340.35</v>
      </c>
    </row>
    <row r="95" spans="1:10" ht="25.5" x14ac:dyDescent="0.25">
      <c r="A95" s="49" t="s">
        <v>494</v>
      </c>
      <c r="B95" s="15" t="s">
        <v>361</v>
      </c>
      <c r="C95" s="152" t="s">
        <v>370</v>
      </c>
      <c r="D95" s="298">
        <v>514.3571199999999</v>
      </c>
      <c r="E95" s="49" t="s">
        <v>137</v>
      </c>
      <c r="F95" s="152">
        <v>2.5</v>
      </c>
      <c r="G95" s="49" t="s">
        <v>432</v>
      </c>
      <c r="H95" s="298">
        <f>D95*F95</f>
        <v>1285.8927999999996</v>
      </c>
      <c r="I95" s="152">
        <v>20</v>
      </c>
      <c r="J95" s="300">
        <f t="shared" si="4"/>
        <v>25717.85</v>
      </c>
    </row>
    <row r="96" spans="1:10" ht="14.25" customHeight="1" x14ac:dyDescent="0.25">
      <c r="A96" s="49" t="s">
        <v>120</v>
      </c>
      <c r="B96" s="152"/>
      <c r="C96" s="152"/>
      <c r="D96" s="300"/>
      <c r="E96" s="49"/>
      <c r="F96" s="152"/>
      <c r="G96" s="49"/>
      <c r="H96" s="300"/>
      <c r="I96" s="152"/>
      <c r="J96" s="307">
        <f>SUM(J94:J95)</f>
        <v>76058.2</v>
      </c>
    </row>
    <row r="98" spans="1:10" ht="14.25" customHeight="1" x14ac:dyDescent="0.25">
      <c r="A98" s="771" t="s">
        <v>286</v>
      </c>
      <c r="B98" s="771"/>
      <c r="C98" s="771"/>
      <c r="D98" s="771"/>
      <c r="E98" s="771"/>
      <c r="F98" s="771"/>
      <c r="G98" s="771"/>
      <c r="H98" s="771"/>
      <c r="I98" s="152"/>
      <c r="J98" s="300"/>
    </row>
    <row r="99" spans="1:10" ht="14.25" customHeight="1" x14ac:dyDescent="0.25">
      <c r="A99" s="765" t="s">
        <v>164</v>
      </c>
      <c r="B99" s="765" t="s">
        <v>165</v>
      </c>
      <c r="C99" s="765" t="s">
        <v>166</v>
      </c>
      <c r="D99" s="767" t="s">
        <v>90</v>
      </c>
      <c r="E99" s="765" t="s">
        <v>167</v>
      </c>
      <c r="F99" s="760" t="s">
        <v>168</v>
      </c>
      <c r="G99" s="762"/>
      <c r="H99" s="769" t="s">
        <v>169</v>
      </c>
      <c r="I99" s="764" t="s">
        <v>170</v>
      </c>
      <c r="J99" s="763" t="s">
        <v>175</v>
      </c>
    </row>
    <row r="100" spans="1:10" ht="14.25" customHeight="1" x14ac:dyDescent="0.25">
      <c r="A100" s="766"/>
      <c r="B100" s="766"/>
      <c r="C100" s="766"/>
      <c r="D100" s="768"/>
      <c r="E100" s="766"/>
      <c r="F100" s="49" t="s">
        <v>172</v>
      </c>
      <c r="G100" s="49" t="s">
        <v>173</v>
      </c>
      <c r="H100" s="769"/>
      <c r="I100" s="764"/>
      <c r="J100" s="763"/>
    </row>
    <row r="101" spans="1:10" ht="76.5" x14ac:dyDescent="0.25">
      <c r="A101" s="49">
        <v>93381</v>
      </c>
      <c r="B101" s="15" t="s">
        <v>364</v>
      </c>
      <c r="C101" s="152" t="s">
        <v>174</v>
      </c>
      <c r="D101" s="298">
        <v>71.136000000000053</v>
      </c>
      <c r="E101" s="49" t="s">
        <v>137</v>
      </c>
      <c r="F101" s="152">
        <v>1.72</v>
      </c>
      <c r="G101" s="49" t="s">
        <v>432</v>
      </c>
      <c r="H101" s="298">
        <f>D101*F101</f>
        <v>122.35392000000009</v>
      </c>
      <c r="I101" s="152">
        <v>20</v>
      </c>
      <c r="J101" s="300">
        <f>TRUNC(H101*I101,2)</f>
        <v>2447.0700000000002</v>
      </c>
    </row>
    <row r="102" spans="1:10" ht="33.75" customHeight="1" x14ac:dyDescent="0.25">
      <c r="A102" s="49">
        <v>92214</v>
      </c>
      <c r="B102" s="15" t="s">
        <v>361</v>
      </c>
      <c r="C102" s="152" t="s">
        <v>370</v>
      </c>
      <c r="D102" s="298">
        <v>158.47999999999996</v>
      </c>
      <c r="E102" s="49" t="s">
        <v>137</v>
      </c>
      <c r="F102" s="152">
        <v>2.5</v>
      </c>
      <c r="G102" s="49" t="s">
        <v>432</v>
      </c>
      <c r="H102" s="298">
        <f>D102*F102</f>
        <v>396.19999999999993</v>
      </c>
      <c r="I102" s="152">
        <v>20</v>
      </c>
      <c r="J102" s="300">
        <f>TRUNC(H102*I102,2)</f>
        <v>7924</v>
      </c>
    </row>
    <row r="103" spans="1:10" ht="14.25" customHeight="1" x14ac:dyDescent="0.25">
      <c r="A103" s="49" t="s">
        <v>120</v>
      </c>
      <c r="B103" s="152"/>
      <c r="C103" s="152"/>
      <c r="D103" s="300"/>
      <c r="E103" s="49"/>
      <c r="F103" s="152"/>
      <c r="G103" s="49"/>
      <c r="H103" s="300"/>
      <c r="I103" s="152"/>
      <c r="J103" s="307">
        <f>SUM(J101:J102)</f>
        <v>10371.07</v>
      </c>
    </row>
  </sheetData>
  <mergeCells count="132">
    <mergeCell ref="B31:J31"/>
    <mergeCell ref="A32:J32"/>
    <mergeCell ref="A34:A35"/>
    <mergeCell ref="B34:B35"/>
    <mergeCell ref="C34:C35"/>
    <mergeCell ref="D34:D35"/>
    <mergeCell ref="E34:E35"/>
    <mergeCell ref="F34:G34"/>
    <mergeCell ref="H34:H35"/>
    <mergeCell ref="I34:I35"/>
    <mergeCell ref="J34:J35"/>
    <mergeCell ref="A99:A100"/>
    <mergeCell ref="B99:B100"/>
    <mergeCell ref="C99:C100"/>
    <mergeCell ref="D99:D100"/>
    <mergeCell ref="E99:E100"/>
    <mergeCell ref="F99:G99"/>
    <mergeCell ref="H99:H100"/>
    <mergeCell ref="I99:I100"/>
    <mergeCell ref="J99:J100"/>
    <mergeCell ref="A98:H98"/>
    <mergeCell ref="B89:J89"/>
    <mergeCell ref="A90:J90"/>
    <mergeCell ref="A91:H91"/>
    <mergeCell ref="A92:A93"/>
    <mergeCell ref="B92:B93"/>
    <mergeCell ref="C92:C93"/>
    <mergeCell ref="D92:D93"/>
    <mergeCell ref="E92:E93"/>
    <mergeCell ref="F92:G92"/>
    <mergeCell ref="H92:H93"/>
    <mergeCell ref="I92:I93"/>
    <mergeCell ref="J92:J93"/>
    <mergeCell ref="I80:I81"/>
    <mergeCell ref="J80:J81"/>
    <mergeCell ref="A79:H79"/>
    <mergeCell ref="A80:A81"/>
    <mergeCell ref="B80:B81"/>
    <mergeCell ref="C80:C81"/>
    <mergeCell ref="D80:D81"/>
    <mergeCell ref="E80:E81"/>
    <mergeCell ref="F80:G80"/>
    <mergeCell ref="H80:H81"/>
    <mergeCell ref="J48:J49"/>
    <mergeCell ref="A63:H63"/>
    <mergeCell ref="A64:A65"/>
    <mergeCell ref="B64:B65"/>
    <mergeCell ref="C64:C65"/>
    <mergeCell ref="D64:D65"/>
    <mergeCell ref="E64:E65"/>
    <mergeCell ref="F64:G64"/>
    <mergeCell ref="H64:H65"/>
    <mergeCell ref="I64:I65"/>
    <mergeCell ref="J64:J65"/>
    <mergeCell ref="D48:D49"/>
    <mergeCell ref="E48:E49"/>
    <mergeCell ref="F48:G48"/>
    <mergeCell ref="H48:H49"/>
    <mergeCell ref="I48:I49"/>
    <mergeCell ref="F58:G58"/>
    <mergeCell ref="H58:H59"/>
    <mergeCell ref="I58:I59"/>
    <mergeCell ref="J58:J59"/>
    <mergeCell ref="A47:H47"/>
    <mergeCell ref="A48:A49"/>
    <mergeCell ref="B48:B49"/>
    <mergeCell ref="C48:C49"/>
    <mergeCell ref="B71:J71"/>
    <mergeCell ref="A72:J72"/>
    <mergeCell ref="A73:H73"/>
    <mergeCell ref="A74:A75"/>
    <mergeCell ref="B74:B75"/>
    <mergeCell ref="C74:C75"/>
    <mergeCell ref="D74:D75"/>
    <mergeCell ref="E74:E75"/>
    <mergeCell ref="F74:G74"/>
    <mergeCell ref="H74:H75"/>
    <mergeCell ref="I74:I75"/>
    <mergeCell ref="J74:J75"/>
    <mergeCell ref="B55:J55"/>
    <mergeCell ref="A56:J56"/>
    <mergeCell ref="A57:H57"/>
    <mergeCell ref="A58:A59"/>
    <mergeCell ref="B58:B59"/>
    <mergeCell ref="C58:C59"/>
    <mergeCell ref="D58:D59"/>
    <mergeCell ref="E58:E59"/>
    <mergeCell ref="B39:J39"/>
    <mergeCell ref="A40:J40"/>
    <mergeCell ref="A41:H41"/>
    <mergeCell ref="A42:A43"/>
    <mergeCell ref="B42:B43"/>
    <mergeCell ref="C42:C43"/>
    <mergeCell ref="D42:D43"/>
    <mergeCell ref="E42:E43"/>
    <mergeCell ref="F42:G42"/>
    <mergeCell ref="H42:H43"/>
    <mergeCell ref="I42:I43"/>
    <mergeCell ref="J42:J43"/>
    <mergeCell ref="B12:J12"/>
    <mergeCell ref="A13:J13"/>
    <mergeCell ref="A15:A16"/>
    <mergeCell ref="B15:B16"/>
    <mergeCell ref="C15:C16"/>
    <mergeCell ref="D15:D16"/>
    <mergeCell ref="A26:A27"/>
    <mergeCell ref="B26:B27"/>
    <mergeCell ref="C26:C27"/>
    <mergeCell ref="D26:D27"/>
    <mergeCell ref="E26:E27"/>
    <mergeCell ref="F26:G26"/>
    <mergeCell ref="B23:J23"/>
    <mergeCell ref="E15:E16"/>
    <mergeCell ref="F15:G15"/>
    <mergeCell ref="H15:H16"/>
    <mergeCell ref="I15:I16"/>
    <mergeCell ref="J15:J16"/>
    <mergeCell ref="A24:J24"/>
    <mergeCell ref="H26:H27"/>
    <mergeCell ref="I26:I27"/>
    <mergeCell ref="J26:J27"/>
    <mergeCell ref="B1:J1"/>
    <mergeCell ref="A2:J2"/>
    <mergeCell ref="F4:G4"/>
    <mergeCell ref="H4:H5"/>
    <mergeCell ref="I4:I5"/>
    <mergeCell ref="J4:J5"/>
    <mergeCell ref="A4:A5"/>
    <mergeCell ref="B4:B5"/>
    <mergeCell ref="C4:C5"/>
    <mergeCell ref="D4:D5"/>
    <mergeCell ref="E4:E5"/>
  </mergeCells>
  <printOptions horizontalCentered="1"/>
  <pageMargins left="0.78740157480314965" right="0.78740157480314965" top="0.98425196850393704" bottom="0.59055118110236227" header="0.51181102362204722" footer="0.51181102362204722"/>
  <pageSetup paperSize="9" scale="7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CCA3F-77DB-4EF8-81CE-19C26A906C05}">
  <dimension ref="A1:P35"/>
  <sheetViews>
    <sheetView view="pageBreakPreview" topLeftCell="B1" zoomScale="85" zoomScaleNormal="100" zoomScaleSheetLayoutView="85" workbookViewId="0">
      <selection activeCell="C15" sqref="C15"/>
    </sheetView>
  </sheetViews>
  <sheetFormatPr defaultRowHeight="12.75" x14ac:dyDescent="0.2"/>
  <cols>
    <col min="1" max="1" width="16.7109375" style="11" bestFit="1" customWidth="1"/>
    <col min="2" max="2" width="36.140625" style="11" bestFit="1" customWidth="1"/>
    <col min="3" max="3" width="9.42578125" style="11" bestFit="1" customWidth="1"/>
    <col min="4" max="4" width="10.5703125" style="11" customWidth="1"/>
    <col min="5" max="5" width="9.42578125" style="11" bestFit="1" customWidth="1"/>
    <col min="6" max="6" width="11.7109375" style="11" customWidth="1"/>
    <col min="7" max="8" width="9.42578125" style="11" bestFit="1" customWidth="1"/>
    <col min="9" max="9" width="11.140625" style="11" bestFit="1" customWidth="1"/>
    <col min="10" max="11" width="16.7109375" style="11" customWidth="1"/>
    <col min="12" max="12" width="14.42578125" style="11" bestFit="1" customWidth="1"/>
    <col min="13" max="13" width="18.85546875" style="11" customWidth="1"/>
    <col min="14" max="14" width="17.7109375" style="11" customWidth="1"/>
    <col min="15" max="260" width="9.140625" style="11"/>
    <col min="261" max="261" width="16.7109375" style="11" bestFit="1" customWidth="1"/>
    <col min="262" max="262" width="36.140625" style="11" bestFit="1" customWidth="1"/>
    <col min="263" max="263" width="9.42578125" style="11" bestFit="1" customWidth="1"/>
    <col min="264" max="264" width="10.5703125" style="11" customWidth="1"/>
    <col min="265" max="265" width="9.42578125" style="11" bestFit="1" customWidth="1"/>
    <col min="266" max="266" width="11.7109375" style="11" customWidth="1"/>
    <col min="267" max="268" width="9.42578125" style="11" bestFit="1" customWidth="1"/>
    <col min="269" max="269" width="11.140625" style="11" bestFit="1" customWidth="1"/>
    <col min="270" max="270" width="17.7109375" style="11" customWidth="1"/>
    <col min="271" max="516" width="9.140625" style="11"/>
    <col min="517" max="517" width="16.7109375" style="11" bestFit="1" customWidth="1"/>
    <col min="518" max="518" width="36.140625" style="11" bestFit="1" customWidth="1"/>
    <col min="519" max="519" width="9.42578125" style="11" bestFit="1" customWidth="1"/>
    <col min="520" max="520" width="10.5703125" style="11" customWidth="1"/>
    <col min="521" max="521" width="9.42578125" style="11" bestFit="1" customWidth="1"/>
    <col min="522" max="522" width="11.7109375" style="11" customWidth="1"/>
    <col min="523" max="524" width="9.42578125" style="11" bestFit="1" customWidth="1"/>
    <col min="525" max="525" width="11.140625" style="11" bestFit="1" customWidth="1"/>
    <col min="526" max="526" width="17.7109375" style="11" customWidth="1"/>
    <col min="527" max="772" width="9.140625" style="11"/>
    <col min="773" max="773" width="16.7109375" style="11" bestFit="1" customWidth="1"/>
    <col min="774" max="774" width="36.140625" style="11" bestFit="1" customWidth="1"/>
    <col min="775" max="775" width="9.42578125" style="11" bestFit="1" customWidth="1"/>
    <col min="776" max="776" width="10.5703125" style="11" customWidth="1"/>
    <col min="777" max="777" width="9.42578125" style="11" bestFit="1" customWidth="1"/>
    <col min="778" max="778" width="11.7109375" style="11" customWidth="1"/>
    <col min="779" max="780" width="9.42578125" style="11" bestFit="1" customWidth="1"/>
    <col min="781" max="781" width="11.140625" style="11" bestFit="1" customWidth="1"/>
    <col min="782" max="782" width="17.7109375" style="11" customWidth="1"/>
    <col min="783" max="1028" width="9.140625" style="11"/>
    <col min="1029" max="1029" width="16.7109375" style="11" bestFit="1" customWidth="1"/>
    <col min="1030" max="1030" width="36.140625" style="11" bestFit="1" customWidth="1"/>
    <col min="1031" max="1031" width="9.42578125" style="11" bestFit="1" customWidth="1"/>
    <col min="1032" max="1032" width="10.5703125" style="11" customWidth="1"/>
    <col min="1033" max="1033" width="9.42578125" style="11" bestFit="1" customWidth="1"/>
    <col min="1034" max="1034" width="11.7109375" style="11" customWidth="1"/>
    <col min="1035" max="1036" width="9.42578125" style="11" bestFit="1" customWidth="1"/>
    <col min="1037" max="1037" width="11.140625" style="11" bestFit="1" customWidth="1"/>
    <col min="1038" max="1038" width="17.7109375" style="11" customWidth="1"/>
    <col min="1039" max="1284" width="9.140625" style="11"/>
    <col min="1285" max="1285" width="16.7109375" style="11" bestFit="1" customWidth="1"/>
    <col min="1286" max="1286" width="36.140625" style="11" bestFit="1" customWidth="1"/>
    <col min="1287" max="1287" width="9.42578125" style="11" bestFit="1" customWidth="1"/>
    <col min="1288" max="1288" width="10.5703125" style="11" customWidth="1"/>
    <col min="1289" max="1289" width="9.42578125" style="11" bestFit="1" customWidth="1"/>
    <col min="1290" max="1290" width="11.7109375" style="11" customWidth="1"/>
    <col min="1291" max="1292" width="9.42578125" style="11" bestFit="1" customWidth="1"/>
    <col min="1293" max="1293" width="11.140625" style="11" bestFit="1" customWidth="1"/>
    <col min="1294" max="1294" width="17.7109375" style="11" customWidth="1"/>
    <col min="1295" max="1540" width="9.140625" style="11"/>
    <col min="1541" max="1541" width="16.7109375" style="11" bestFit="1" customWidth="1"/>
    <col min="1542" max="1542" width="36.140625" style="11" bestFit="1" customWidth="1"/>
    <col min="1543" max="1543" width="9.42578125" style="11" bestFit="1" customWidth="1"/>
    <col min="1544" max="1544" width="10.5703125" style="11" customWidth="1"/>
    <col min="1545" max="1545" width="9.42578125" style="11" bestFit="1" customWidth="1"/>
    <col min="1546" max="1546" width="11.7109375" style="11" customWidth="1"/>
    <col min="1547" max="1548" width="9.42578125" style="11" bestFit="1" customWidth="1"/>
    <col min="1549" max="1549" width="11.140625" style="11" bestFit="1" customWidth="1"/>
    <col min="1550" max="1550" width="17.7109375" style="11" customWidth="1"/>
    <col min="1551" max="1796" width="9.140625" style="11"/>
    <col min="1797" max="1797" width="16.7109375" style="11" bestFit="1" customWidth="1"/>
    <col min="1798" max="1798" width="36.140625" style="11" bestFit="1" customWidth="1"/>
    <col min="1799" max="1799" width="9.42578125" style="11" bestFit="1" customWidth="1"/>
    <col min="1800" max="1800" width="10.5703125" style="11" customWidth="1"/>
    <col min="1801" max="1801" width="9.42578125" style="11" bestFit="1" customWidth="1"/>
    <col min="1802" max="1802" width="11.7109375" style="11" customWidth="1"/>
    <col min="1803" max="1804" width="9.42578125" style="11" bestFit="1" customWidth="1"/>
    <col min="1805" max="1805" width="11.140625" style="11" bestFit="1" customWidth="1"/>
    <col min="1806" max="1806" width="17.7109375" style="11" customWidth="1"/>
    <col min="1807" max="2052" width="9.140625" style="11"/>
    <col min="2053" max="2053" width="16.7109375" style="11" bestFit="1" customWidth="1"/>
    <col min="2054" max="2054" width="36.140625" style="11" bestFit="1" customWidth="1"/>
    <col min="2055" max="2055" width="9.42578125" style="11" bestFit="1" customWidth="1"/>
    <col min="2056" max="2056" width="10.5703125" style="11" customWidth="1"/>
    <col min="2057" max="2057" width="9.42578125" style="11" bestFit="1" customWidth="1"/>
    <col min="2058" max="2058" width="11.7109375" style="11" customWidth="1"/>
    <col min="2059" max="2060" width="9.42578125" style="11" bestFit="1" customWidth="1"/>
    <col min="2061" max="2061" width="11.140625" style="11" bestFit="1" customWidth="1"/>
    <col min="2062" max="2062" width="17.7109375" style="11" customWidth="1"/>
    <col min="2063" max="2308" width="9.140625" style="11"/>
    <col min="2309" max="2309" width="16.7109375" style="11" bestFit="1" customWidth="1"/>
    <col min="2310" max="2310" width="36.140625" style="11" bestFit="1" customWidth="1"/>
    <col min="2311" max="2311" width="9.42578125" style="11" bestFit="1" customWidth="1"/>
    <col min="2312" max="2312" width="10.5703125" style="11" customWidth="1"/>
    <col min="2313" max="2313" width="9.42578125" style="11" bestFit="1" customWidth="1"/>
    <col min="2314" max="2314" width="11.7109375" style="11" customWidth="1"/>
    <col min="2315" max="2316" width="9.42578125" style="11" bestFit="1" customWidth="1"/>
    <col min="2317" max="2317" width="11.140625" style="11" bestFit="1" customWidth="1"/>
    <col min="2318" max="2318" width="17.7109375" style="11" customWidth="1"/>
    <col min="2319" max="2564" width="9.140625" style="11"/>
    <col min="2565" max="2565" width="16.7109375" style="11" bestFit="1" customWidth="1"/>
    <col min="2566" max="2566" width="36.140625" style="11" bestFit="1" customWidth="1"/>
    <col min="2567" max="2567" width="9.42578125" style="11" bestFit="1" customWidth="1"/>
    <col min="2568" max="2568" width="10.5703125" style="11" customWidth="1"/>
    <col min="2569" max="2569" width="9.42578125" style="11" bestFit="1" customWidth="1"/>
    <col min="2570" max="2570" width="11.7109375" style="11" customWidth="1"/>
    <col min="2571" max="2572" width="9.42578125" style="11" bestFit="1" customWidth="1"/>
    <col min="2573" max="2573" width="11.140625" style="11" bestFit="1" customWidth="1"/>
    <col min="2574" max="2574" width="17.7109375" style="11" customWidth="1"/>
    <col min="2575" max="2820" width="9.140625" style="11"/>
    <col min="2821" max="2821" width="16.7109375" style="11" bestFit="1" customWidth="1"/>
    <col min="2822" max="2822" width="36.140625" style="11" bestFit="1" customWidth="1"/>
    <col min="2823" max="2823" width="9.42578125" style="11" bestFit="1" customWidth="1"/>
    <col min="2824" max="2824" width="10.5703125" style="11" customWidth="1"/>
    <col min="2825" max="2825" width="9.42578125" style="11" bestFit="1" customWidth="1"/>
    <col min="2826" max="2826" width="11.7109375" style="11" customWidth="1"/>
    <col min="2827" max="2828" width="9.42578125" style="11" bestFit="1" customWidth="1"/>
    <col min="2829" max="2829" width="11.140625" style="11" bestFit="1" customWidth="1"/>
    <col min="2830" max="2830" width="17.7109375" style="11" customWidth="1"/>
    <col min="2831" max="3076" width="9.140625" style="11"/>
    <col min="3077" max="3077" width="16.7109375" style="11" bestFit="1" customWidth="1"/>
    <col min="3078" max="3078" width="36.140625" style="11" bestFit="1" customWidth="1"/>
    <col min="3079" max="3079" width="9.42578125" style="11" bestFit="1" customWidth="1"/>
    <col min="3080" max="3080" width="10.5703125" style="11" customWidth="1"/>
    <col min="3081" max="3081" width="9.42578125" style="11" bestFit="1" customWidth="1"/>
    <col min="3082" max="3082" width="11.7109375" style="11" customWidth="1"/>
    <col min="3083" max="3084" width="9.42578125" style="11" bestFit="1" customWidth="1"/>
    <col min="3085" max="3085" width="11.140625" style="11" bestFit="1" customWidth="1"/>
    <col min="3086" max="3086" width="17.7109375" style="11" customWidth="1"/>
    <col min="3087" max="3332" width="9.140625" style="11"/>
    <col min="3333" max="3333" width="16.7109375" style="11" bestFit="1" customWidth="1"/>
    <col min="3334" max="3334" width="36.140625" style="11" bestFit="1" customWidth="1"/>
    <col min="3335" max="3335" width="9.42578125" style="11" bestFit="1" customWidth="1"/>
    <col min="3336" max="3336" width="10.5703125" style="11" customWidth="1"/>
    <col min="3337" max="3337" width="9.42578125" style="11" bestFit="1" customWidth="1"/>
    <col min="3338" max="3338" width="11.7109375" style="11" customWidth="1"/>
    <col min="3339" max="3340" width="9.42578125" style="11" bestFit="1" customWidth="1"/>
    <col min="3341" max="3341" width="11.140625" style="11" bestFit="1" customWidth="1"/>
    <col min="3342" max="3342" width="17.7109375" style="11" customWidth="1"/>
    <col min="3343" max="3588" width="9.140625" style="11"/>
    <col min="3589" max="3589" width="16.7109375" style="11" bestFit="1" customWidth="1"/>
    <col min="3590" max="3590" width="36.140625" style="11" bestFit="1" customWidth="1"/>
    <col min="3591" max="3591" width="9.42578125" style="11" bestFit="1" customWidth="1"/>
    <col min="3592" max="3592" width="10.5703125" style="11" customWidth="1"/>
    <col min="3593" max="3593" width="9.42578125" style="11" bestFit="1" customWidth="1"/>
    <col min="3594" max="3594" width="11.7109375" style="11" customWidth="1"/>
    <col min="3595" max="3596" width="9.42578125" style="11" bestFit="1" customWidth="1"/>
    <col min="3597" max="3597" width="11.140625" style="11" bestFit="1" customWidth="1"/>
    <col min="3598" max="3598" width="17.7109375" style="11" customWidth="1"/>
    <col min="3599" max="3844" width="9.140625" style="11"/>
    <col min="3845" max="3845" width="16.7109375" style="11" bestFit="1" customWidth="1"/>
    <col min="3846" max="3846" width="36.140625" style="11" bestFit="1" customWidth="1"/>
    <col min="3847" max="3847" width="9.42578125" style="11" bestFit="1" customWidth="1"/>
    <col min="3848" max="3848" width="10.5703125" style="11" customWidth="1"/>
    <col min="3849" max="3849" width="9.42578125" style="11" bestFit="1" customWidth="1"/>
    <col min="3850" max="3850" width="11.7109375" style="11" customWidth="1"/>
    <col min="3851" max="3852" width="9.42578125" style="11" bestFit="1" customWidth="1"/>
    <col min="3853" max="3853" width="11.140625" style="11" bestFit="1" customWidth="1"/>
    <col min="3854" max="3854" width="17.7109375" style="11" customWidth="1"/>
    <col min="3855" max="4100" width="9.140625" style="11"/>
    <col min="4101" max="4101" width="16.7109375" style="11" bestFit="1" customWidth="1"/>
    <col min="4102" max="4102" width="36.140625" style="11" bestFit="1" customWidth="1"/>
    <col min="4103" max="4103" width="9.42578125" style="11" bestFit="1" customWidth="1"/>
    <col min="4104" max="4104" width="10.5703125" style="11" customWidth="1"/>
    <col min="4105" max="4105" width="9.42578125" style="11" bestFit="1" customWidth="1"/>
    <col min="4106" max="4106" width="11.7109375" style="11" customWidth="1"/>
    <col min="4107" max="4108" width="9.42578125" style="11" bestFit="1" customWidth="1"/>
    <col min="4109" max="4109" width="11.140625" style="11" bestFit="1" customWidth="1"/>
    <col min="4110" max="4110" width="17.7109375" style="11" customWidth="1"/>
    <col min="4111" max="4356" width="9.140625" style="11"/>
    <col min="4357" max="4357" width="16.7109375" style="11" bestFit="1" customWidth="1"/>
    <col min="4358" max="4358" width="36.140625" style="11" bestFit="1" customWidth="1"/>
    <col min="4359" max="4359" width="9.42578125" style="11" bestFit="1" customWidth="1"/>
    <col min="4360" max="4360" width="10.5703125" style="11" customWidth="1"/>
    <col min="4361" max="4361" width="9.42578125" style="11" bestFit="1" customWidth="1"/>
    <col min="4362" max="4362" width="11.7109375" style="11" customWidth="1"/>
    <col min="4363" max="4364" width="9.42578125" style="11" bestFit="1" customWidth="1"/>
    <col min="4365" max="4365" width="11.140625" style="11" bestFit="1" customWidth="1"/>
    <col min="4366" max="4366" width="17.7109375" style="11" customWidth="1"/>
    <col min="4367" max="4612" width="9.140625" style="11"/>
    <col min="4613" max="4613" width="16.7109375" style="11" bestFit="1" customWidth="1"/>
    <col min="4614" max="4614" width="36.140625" style="11" bestFit="1" customWidth="1"/>
    <col min="4615" max="4615" width="9.42578125" style="11" bestFit="1" customWidth="1"/>
    <col min="4616" max="4616" width="10.5703125" style="11" customWidth="1"/>
    <col min="4617" max="4617" width="9.42578125" style="11" bestFit="1" customWidth="1"/>
    <col min="4618" max="4618" width="11.7109375" style="11" customWidth="1"/>
    <col min="4619" max="4620" width="9.42578125" style="11" bestFit="1" customWidth="1"/>
    <col min="4621" max="4621" width="11.140625" style="11" bestFit="1" customWidth="1"/>
    <col min="4622" max="4622" width="17.7109375" style="11" customWidth="1"/>
    <col min="4623" max="4868" width="9.140625" style="11"/>
    <col min="4869" max="4869" width="16.7109375" style="11" bestFit="1" customWidth="1"/>
    <col min="4870" max="4870" width="36.140625" style="11" bestFit="1" customWidth="1"/>
    <col min="4871" max="4871" width="9.42578125" style="11" bestFit="1" customWidth="1"/>
    <col min="4872" max="4872" width="10.5703125" style="11" customWidth="1"/>
    <col min="4873" max="4873" width="9.42578125" style="11" bestFit="1" customWidth="1"/>
    <col min="4874" max="4874" width="11.7109375" style="11" customWidth="1"/>
    <col min="4875" max="4876" width="9.42578125" style="11" bestFit="1" customWidth="1"/>
    <col min="4877" max="4877" width="11.140625" style="11" bestFit="1" customWidth="1"/>
    <col min="4878" max="4878" width="17.7109375" style="11" customWidth="1"/>
    <col min="4879" max="5124" width="9.140625" style="11"/>
    <col min="5125" max="5125" width="16.7109375" style="11" bestFit="1" customWidth="1"/>
    <col min="5126" max="5126" width="36.140625" style="11" bestFit="1" customWidth="1"/>
    <col min="5127" max="5127" width="9.42578125" style="11" bestFit="1" customWidth="1"/>
    <col min="5128" max="5128" width="10.5703125" style="11" customWidth="1"/>
    <col min="5129" max="5129" width="9.42578125" style="11" bestFit="1" customWidth="1"/>
    <col min="5130" max="5130" width="11.7109375" style="11" customWidth="1"/>
    <col min="5131" max="5132" width="9.42578125" style="11" bestFit="1" customWidth="1"/>
    <col min="5133" max="5133" width="11.140625" style="11" bestFit="1" customWidth="1"/>
    <col min="5134" max="5134" width="17.7109375" style="11" customWidth="1"/>
    <col min="5135" max="5380" width="9.140625" style="11"/>
    <col min="5381" max="5381" width="16.7109375" style="11" bestFit="1" customWidth="1"/>
    <col min="5382" max="5382" width="36.140625" style="11" bestFit="1" customWidth="1"/>
    <col min="5383" max="5383" width="9.42578125" style="11" bestFit="1" customWidth="1"/>
    <col min="5384" max="5384" width="10.5703125" style="11" customWidth="1"/>
    <col min="5385" max="5385" width="9.42578125" style="11" bestFit="1" customWidth="1"/>
    <col min="5386" max="5386" width="11.7109375" style="11" customWidth="1"/>
    <col min="5387" max="5388" width="9.42578125" style="11" bestFit="1" customWidth="1"/>
    <col min="5389" max="5389" width="11.140625" style="11" bestFit="1" customWidth="1"/>
    <col min="5390" max="5390" width="17.7109375" style="11" customWidth="1"/>
    <col min="5391" max="5636" width="9.140625" style="11"/>
    <col min="5637" max="5637" width="16.7109375" style="11" bestFit="1" customWidth="1"/>
    <col min="5638" max="5638" width="36.140625" style="11" bestFit="1" customWidth="1"/>
    <col min="5639" max="5639" width="9.42578125" style="11" bestFit="1" customWidth="1"/>
    <col min="5640" max="5640" width="10.5703125" style="11" customWidth="1"/>
    <col min="5641" max="5641" width="9.42578125" style="11" bestFit="1" customWidth="1"/>
    <col min="5642" max="5642" width="11.7109375" style="11" customWidth="1"/>
    <col min="5643" max="5644" width="9.42578125" style="11" bestFit="1" customWidth="1"/>
    <col min="5645" max="5645" width="11.140625" style="11" bestFit="1" customWidth="1"/>
    <col min="5646" max="5646" width="17.7109375" style="11" customWidth="1"/>
    <col min="5647" max="5892" width="9.140625" style="11"/>
    <col min="5893" max="5893" width="16.7109375" style="11" bestFit="1" customWidth="1"/>
    <col min="5894" max="5894" width="36.140625" style="11" bestFit="1" customWidth="1"/>
    <col min="5895" max="5895" width="9.42578125" style="11" bestFit="1" customWidth="1"/>
    <col min="5896" max="5896" width="10.5703125" style="11" customWidth="1"/>
    <col min="5897" max="5897" width="9.42578125" style="11" bestFit="1" customWidth="1"/>
    <col min="5898" max="5898" width="11.7109375" style="11" customWidth="1"/>
    <col min="5899" max="5900" width="9.42578125" style="11" bestFit="1" customWidth="1"/>
    <col min="5901" max="5901" width="11.140625" style="11" bestFit="1" customWidth="1"/>
    <col min="5902" max="5902" width="17.7109375" style="11" customWidth="1"/>
    <col min="5903" max="6148" width="9.140625" style="11"/>
    <col min="6149" max="6149" width="16.7109375" style="11" bestFit="1" customWidth="1"/>
    <col min="6150" max="6150" width="36.140625" style="11" bestFit="1" customWidth="1"/>
    <col min="6151" max="6151" width="9.42578125" style="11" bestFit="1" customWidth="1"/>
    <col min="6152" max="6152" width="10.5703125" style="11" customWidth="1"/>
    <col min="6153" max="6153" width="9.42578125" style="11" bestFit="1" customWidth="1"/>
    <col min="6154" max="6154" width="11.7109375" style="11" customWidth="1"/>
    <col min="6155" max="6156" width="9.42578125" style="11" bestFit="1" customWidth="1"/>
    <col min="6157" max="6157" width="11.140625" style="11" bestFit="1" customWidth="1"/>
    <col min="6158" max="6158" width="17.7109375" style="11" customWidth="1"/>
    <col min="6159" max="6404" width="9.140625" style="11"/>
    <col min="6405" max="6405" width="16.7109375" style="11" bestFit="1" customWidth="1"/>
    <col min="6406" max="6406" width="36.140625" style="11" bestFit="1" customWidth="1"/>
    <col min="6407" max="6407" width="9.42578125" style="11" bestFit="1" customWidth="1"/>
    <col min="6408" max="6408" width="10.5703125" style="11" customWidth="1"/>
    <col min="6409" max="6409" width="9.42578125" style="11" bestFit="1" customWidth="1"/>
    <col min="6410" max="6410" width="11.7109375" style="11" customWidth="1"/>
    <col min="6411" max="6412" width="9.42578125" style="11" bestFit="1" customWidth="1"/>
    <col min="6413" max="6413" width="11.140625" style="11" bestFit="1" customWidth="1"/>
    <col min="6414" max="6414" width="17.7109375" style="11" customWidth="1"/>
    <col min="6415" max="6660" width="9.140625" style="11"/>
    <col min="6661" max="6661" width="16.7109375" style="11" bestFit="1" customWidth="1"/>
    <col min="6662" max="6662" width="36.140625" style="11" bestFit="1" customWidth="1"/>
    <col min="6663" max="6663" width="9.42578125" style="11" bestFit="1" customWidth="1"/>
    <col min="6664" max="6664" width="10.5703125" style="11" customWidth="1"/>
    <col min="6665" max="6665" width="9.42578125" style="11" bestFit="1" customWidth="1"/>
    <col min="6666" max="6666" width="11.7109375" style="11" customWidth="1"/>
    <col min="6667" max="6668" width="9.42578125" style="11" bestFit="1" customWidth="1"/>
    <col min="6669" max="6669" width="11.140625" style="11" bestFit="1" customWidth="1"/>
    <col min="6670" max="6670" width="17.7109375" style="11" customWidth="1"/>
    <col min="6671" max="6916" width="9.140625" style="11"/>
    <col min="6917" max="6917" width="16.7109375" style="11" bestFit="1" customWidth="1"/>
    <col min="6918" max="6918" width="36.140625" style="11" bestFit="1" customWidth="1"/>
    <col min="6919" max="6919" width="9.42578125" style="11" bestFit="1" customWidth="1"/>
    <col min="6920" max="6920" width="10.5703125" style="11" customWidth="1"/>
    <col min="6921" max="6921" width="9.42578125" style="11" bestFit="1" customWidth="1"/>
    <col min="6922" max="6922" width="11.7109375" style="11" customWidth="1"/>
    <col min="6923" max="6924" width="9.42578125" style="11" bestFit="1" customWidth="1"/>
    <col min="6925" max="6925" width="11.140625" style="11" bestFit="1" customWidth="1"/>
    <col min="6926" max="6926" width="17.7109375" style="11" customWidth="1"/>
    <col min="6927" max="7172" width="9.140625" style="11"/>
    <col min="7173" max="7173" width="16.7109375" style="11" bestFit="1" customWidth="1"/>
    <col min="7174" max="7174" width="36.140625" style="11" bestFit="1" customWidth="1"/>
    <col min="7175" max="7175" width="9.42578125" style="11" bestFit="1" customWidth="1"/>
    <col min="7176" max="7176" width="10.5703125" style="11" customWidth="1"/>
    <col min="7177" max="7177" width="9.42578125" style="11" bestFit="1" customWidth="1"/>
    <col min="7178" max="7178" width="11.7109375" style="11" customWidth="1"/>
    <col min="7179" max="7180" width="9.42578125" style="11" bestFit="1" customWidth="1"/>
    <col min="7181" max="7181" width="11.140625" style="11" bestFit="1" customWidth="1"/>
    <col min="7182" max="7182" width="17.7109375" style="11" customWidth="1"/>
    <col min="7183" max="7428" width="9.140625" style="11"/>
    <col min="7429" max="7429" width="16.7109375" style="11" bestFit="1" customWidth="1"/>
    <col min="7430" max="7430" width="36.140625" style="11" bestFit="1" customWidth="1"/>
    <col min="7431" max="7431" width="9.42578125" style="11" bestFit="1" customWidth="1"/>
    <col min="7432" max="7432" width="10.5703125" style="11" customWidth="1"/>
    <col min="7433" max="7433" width="9.42578125" style="11" bestFit="1" customWidth="1"/>
    <col min="7434" max="7434" width="11.7109375" style="11" customWidth="1"/>
    <col min="7435" max="7436" width="9.42578125" style="11" bestFit="1" customWidth="1"/>
    <col min="7437" max="7437" width="11.140625" style="11" bestFit="1" customWidth="1"/>
    <col min="7438" max="7438" width="17.7109375" style="11" customWidth="1"/>
    <col min="7439" max="7684" width="9.140625" style="11"/>
    <col min="7685" max="7685" width="16.7109375" style="11" bestFit="1" customWidth="1"/>
    <col min="7686" max="7686" width="36.140625" style="11" bestFit="1" customWidth="1"/>
    <col min="7687" max="7687" width="9.42578125" style="11" bestFit="1" customWidth="1"/>
    <col min="7688" max="7688" width="10.5703125" style="11" customWidth="1"/>
    <col min="7689" max="7689" width="9.42578125" style="11" bestFit="1" customWidth="1"/>
    <col min="7690" max="7690" width="11.7109375" style="11" customWidth="1"/>
    <col min="7691" max="7692" width="9.42578125" style="11" bestFit="1" customWidth="1"/>
    <col min="7693" max="7693" width="11.140625" style="11" bestFit="1" customWidth="1"/>
    <col min="7694" max="7694" width="17.7109375" style="11" customWidth="1"/>
    <col min="7695" max="7940" width="9.140625" style="11"/>
    <col min="7941" max="7941" width="16.7109375" style="11" bestFit="1" customWidth="1"/>
    <col min="7942" max="7942" width="36.140625" style="11" bestFit="1" customWidth="1"/>
    <col min="7943" max="7943" width="9.42578125" style="11" bestFit="1" customWidth="1"/>
    <col min="7944" max="7944" width="10.5703125" style="11" customWidth="1"/>
    <col min="7945" max="7945" width="9.42578125" style="11" bestFit="1" customWidth="1"/>
    <col min="7946" max="7946" width="11.7109375" style="11" customWidth="1"/>
    <col min="7947" max="7948" width="9.42578125" style="11" bestFit="1" customWidth="1"/>
    <col min="7949" max="7949" width="11.140625" style="11" bestFit="1" customWidth="1"/>
    <col min="7950" max="7950" width="17.7109375" style="11" customWidth="1"/>
    <col min="7951" max="8196" width="9.140625" style="11"/>
    <col min="8197" max="8197" width="16.7109375" style="11" bestFit="1" customWidth="1"/>
    <col min="8198" max="8198" width="36.140625" style="11" bestFit="1" customWidth="1"/>
    <col min="8199" max="8199" width="9.42578125" style="11" bestFit="1" customWidth="1"/>
    <col min="8200" max="8200" width="10.5703125" style="11" customWidth="1"/>
    <col min="8201" max="8201" width="9.42578125" style="11" bestFit="1" customWidth="1"/>
    <col min="8202" max="8202" width="11.7109375" style="11" customWidth="1"/>
    <col min="8203" max="8204" width="9.42578125" style="11" bestFit="1" customWidth="1"/>
    <col min="8205" max="8205" width="11.140625" style="11" bestFit="1" customWidth="1"/>
    <col min="8206" max="8206" width="17.7109375" style="11" customWidth="1"/>
    <col min="8207" max="8452" width="9.140625" style="11"/>
    <col min="8453" max="8453" width="16.7109375" style="11" bestFit="1" customWidth="1"/>
    <col min="8454" max="8454" width="36.140625" style="11" bestFit="1" customWidth="1"/>
    <col min="8455" max="8455" width="9.42578125" style="11" bestFit="1" customWidth="1"/>
    <col min="8456" max="8456" width="10.5703125" style="11" customWidth="1"/>
    <col min="8457" max="8457" width="9.42578125" style="11" bestFit="1" customWidth="1"/>
    <col min="8458" max="8458" width="11.7109375" style="11" customWidth="1"/>
    <col min="8459" max="8460" width="9.42578125" style="11" bestFit="1" customWidth="1"/>
    <col min="8461" max="8461" width="11.140625" style="11" bestFit="1" customWidth="1"/>
    <col min="8462" max="8462" width="17.7109375" style="11" customWidth="1"/>
    <col min="8463" max="8708" width="9.140625" style="11"/>
    <col min="8709" max="8709" width="16.7109375" style="11" bestFit="1" customWidth="1"/>
    <col min="8710" max="8710" width="36.140625" style="11" bestFit="1" customWidth="1"/>
    <col min="8711" max="8711" width="9.42578125" style="11" bestFit="1" customWidth="1"/>
    <col min="8712" max="8712" width="10.5703125" style="11" customWidth="1"/>
    <col min="8713" max="8713" width="9.42578125" style="11" bestFit="1" customWidth="1"/>
    <col min="8714" max="8714" width="11.7109375" style="11" customWidth="1"/>
    <col min="8715" max="8716" width="9.42578125" style="11" bestFit="1" customWidth="1"/>
    <col min="8717" max="8717" width="11.140625" style="11" bestFit="1" customWidth="1"/>
    <col min="8718" max="8718" width="17.7109375" style="11" customWidth="1"/>
    <col min="8719" max="8964" width="9.140625" style="11"/>
    <col min="8965" max="8965" width="16.7109375" style="11" bestFit="1" customWidth="1"/>
    <col min="8966" max="8966" width="36.140625" style="11" bestFit="1" customWidth="1"/>
    <col min="8967" max="8967" width="9.42578125" style="11" bestFit="1" customWidth="1"/>
    <col min="8968" max="8968" width="10.5703125" style="11" customWidth="1"/>
    <col min="8969" max="8969" width="9.42578125" style="11" bestFit="1" customWidth="1"/>
    <col min="8970" max="8970" width="11.7109375" style="11" customWidth="1"/>
    <col min="8971" max="8972" width="9.42578125" style="11" bestFit="1" customWidth="1"/>
    <col min="8973" max="8973" width="11.140625" style="11" bestFit="1" customWidth="1"/>
    <col min="8974" max="8974" width="17.7109375" style="11" customWidth="1"/>
    <col min="8975" max="9220" width="9.140625" style="11"/>
    <col min="9221" max="9221" width="16.7109375" style="11" bestFit="1" customWidth="1"/>
    <col min="9222" max="9222" width="36.140625" style="11" bestFit="1" customWidth="1"/>
    <col min="9223" max="9223" width="9.42578125" style="11" bestFit="1" customWidth="1"/>
    <col min="9224" max="9224" width="10.5703125" style="11" customWidth="1"/>
    <col min="9225" max="9225" width="9.42578125" style="11" bestFit="1" customWidth="1"/>
    <col min="9226" max="9226" width="11.7109375" style="11" customWidth="1"/>
    <col min="9227" max="9228" width="9.42578125" style="11" bestFit="1" customWidth="1"/>
    <col min="9229" max="9229" width="11.140625" style="11" bestFit="1" customWidth="1"/>
    <col min="9230" max="9230" width="17.7109375" style="11" customWidth="1"/>
    <col min="9231" max="9476" width="9.140625" style="11"/>
    <col min="9477" max="9477" width="16.7109375" style="11" bestFit="1" customWidth="1"/>
    <col min="9478" max="9478" width="36.140625" style="11" bestFit="1" customWidth="1"/>
    <col min="9479" max="9479" width="9.42578125" style="11" bestFit="1" customWidth="1"/>
    <col min="9480" max="9480" width="10.5703125" style="11" customWidth="1"/>
    <col min="9481" max="9481" width="9.42578125" style="11" bestFit="1" customWidth="1"/>
    <col min="9482" max="9482" width="11.7109375" style="11" customWidth="1"/>
    <col min="9483" max="9484" width="9.42578125" style="11" bestFit="1" customWidth="1"/>
    <col min="9485" max="9485" width="11.140625" style="11" bestFit="1" customWidth="1"/>
    <col min="9486" max="9486" width="17.7109375" style="11" customWidth="1"/>
    <col min="9487" max="9732" width="9.140625" style="11"/>
    <col min="9733" max="9733" width="16.7109375" style="11" bestFit="1" customWidth="1"/>
    <col min="9734" max="9734" width="36.140625" style="11" bestFit="1" customWidth="1"/>
    <col min="9735" max="9735" width="9.42578125" style="11" bestFit="1" customWidth="1"/>
    <col min="9736" max="9736" width="10.5703125" style="11" customWidth="1"/>
    <col min="9737" max="9737" width="9.42578125" style="11" bestFit="1" customWidth="1"/>
    <col min="9738" max="9738" width="11.7109375" style="11" customWidth="1"/>
    <col min="9739" max="9740" width="9.42578125" style="11" bestFit="1" customWidth="1"/>
    <col min="9741" max="9741" width="11.140625" style="11" bestFit="1" customWidth="1"/>
    <col min="9742" max="9742" width="17.7109375" style="11" customWidth="1"/>
    <col min="9743" max="9988" width="9.140625" style="11"/>
    <col min="9989" max="9989" width="16.7109375" style="11" bestFit="1" customWidth="1"/>
    <col min="9990" max="9990" width="36.140625" style="11" bestFit="1" customWidth="1"/>
    <col min="9991" max="9991" width="9.42578125" style="11" bestFit="1" customWidth="1"/>
    <col min="9992" max="9992" width="10.5703125" style="11" customWidth="1"/>
    <col min="9993" max="9993" width="9.42578125" style="11" bestFit="1" customWidth="1"/>
    <col min="9994" max="9994" width="11.7109375" style="11" customWidth="1"/>
    <col min="9995" max="9996" width="9.42578125" style="11" bestFit="1" customWidth="1"/>
    <col min="9997" max="9997" width="11.140625" style="11" bestFit="1" customWidth="1"/>
    <col min="9998" max="9998" width="17.7109375" style="11" customWidth="1"/>
    <col min="9999" max="10244" width="9.140625" style="11"/>
    <col min="10245" max="10245" width="16.7109375" style="11" bestFit="1" customWidth="1"/>
    <col min="10246" max="10246" width="36.140625" style="11" bestFit="1" customWidth="1"/>
    <col min="10247" max="10247" width="9.42578125" style="11" bestFit="1" customWidth="1"/>
    <col min="10248" max="10248" width="10.5703125" style="11" customWidth="1"/>
    <col min="10249" max="10249" width="9.42578125" style="11" bestFit="1" customWidth="1"/>
    <col min="10250" max="10250" width="11.7109375" style="11" customWidth="1"/>
    <col min="10251" max="10252" width="9.42578125" style="11" bestFit="1" customWidth="1"/>
    <col min="10253" max="10253" width="11.140625" style="11" bestFit="1" customWidth="1"/>
    <col min="10254" max="10254" width="17.7109375" style="11" customWidth="1"/>
    <col min="10255" max="10500" width="9.140625" style="11"/>
    <col min="10501" max="10501" width="16.7109375" style="11" bestFit="1" customWidth="1"/>
    <col min="10502" max="10502" width="36.140625" style="11" bestFit="1" customWidth="1"/>
    <col min="10503" max="10503" width="9.42578125" style="11" bestFit="1" customWidth="1"/>
    <col min="10504" max="10504" width="10.5703125" style="11" customWidth="1"/>
    <col min="10505" max="10505" width="9.42578125" style="11" bestFit="1" customWidth="1"/>
    <col min="10506" max="10506" width="11.7109375" style="11" customWidth="1"/>
    <col min="10507" max="10508" width="9.42578125" style="11" bestFit="1" customWidth="1"/>
    <col min="10509" max="10509" width="11.140625" style="11" bestFit="1" customWidth="1"/>
    <col min="10510" max="10510" width="17.7109375" style="11" customWidth="1"/>
    <col min="10511" max="10756" width="9.140625" style="11"/>
    <col min="10757" max="10757" width="16.7109375" style="11" bestFit="1" customWidth="1"/>
    <col min="10758" max="10758" width="36.140625" style="11" bestFit="1" customWidth="1"/>
    <col min="10759" max="10759" width="9.42578125" style="11" bestFit="1" customWidth="1"/>
    <col min="10760" max="10760" width="10.5703125" style="11" customWidth="1"/>
    <col min="10761" max="10761" width="9.42578125" style="11" bestFit="1" customWidth="1"/>
    <col min="10762" max="10762" width="11.7109375" style="11" customWidth="1"/>
    <col min="10763" max="10764" width="9.42578125" style="11" bestFit="1" customWidth="1"/>
    <col min="10765" max="10765" width="11.140625" style="11" bestFit="1" customWidth="1"/>
    <col min="10766" max="10766" width="17.7109375" style="11" customWidth="1"/>
    <col min="10767" max="11012" width="9.140625" style="11"/>
    <col min="11013" max="11013" width="16.7109375" style="11" bestFit="1" customWidth="1"/>
    <col min="11014" max="11014" width="36.140625" style="11" bestFit="1" customWidth="1"/>
    <col min="11015" max="11015" width="9.42578125" style="11" bestFit="1" customWidth="1"/>
    <col min="11016" max="11016" width="10.5703125" style="11" customWidth="1"/>
    <col min="11017" max="11017" width="9.42578125" style="11" bestFit="1" customWidth="1"/>
    <col min="11018" max="11018" width="11.7109375" style="11" customWidth="1"/>
    <col min="11019" max="11020" width="9.42578125" style="11" bestFit="1" customWidth="1"/>
    <col min="11021" max="11021" width="11.140625" style="11" bestFit="1" customWidth="1"/>
    <col min="11022" max="11022" width="17.7109375" style="11" customWidth="1"/>
    <col min="11023" max="11268" width="9.140625" style="11"/>
    <col min="11269" max="11269" width="16.7109375" style="11" bestFit="1" customWidth="1"/>
    <col min="11270" max="11270" width="36.140625" style="11" bestFit="1" customWidth="1"/>
    <col min="11271" max="11271" width="9.42578125" style="11" bestFit="1" customWidth="1"/>
    <col min="11272" max="11272" width="10.5703125" style="11" customWidth="1"/>
    <col min="11273" max="11273" width="9.42578125" style="11" bestFit="1" customWidth="1"/>
    <col min="11274" max="11274" width="11.7109375" style="11" customWidth="1"/>
    <col min="11275" max="11276" width="9.42578125" style="11" bestFit="1" customWidth="1"/>
    <col min="11277" max="11277" width="11.140625" style="11" bestFit="1" customWidth="1"/>
    <col min="11278" max="11278" width="17.7109375" style="11" customWidth="1"/>
    <col min="11279" max="11524" width="9.140625" style="11"/>
    <col min="11525" max="11525" width="16.7109375" style="11" bestFit="1" customWidth="1"/>
    <col min="11526" max="11526" width="36.140625" style="11" bestFit="1" customWidth="1"/>
    <col min="11527" max="11527" width="9.42578125" style="11" bestFit="1" customWidth="1"/>
    <col min="11528" max="11528" width="10.5703125" style="11" customWidth="1"/>
    <col min="11529" max="11529" width="9.42578125" style="11" bestFit="1" customWidth="1"/>
    <col min="11530" max="11530" width="11.7109375" style="11" customWidth="1"/>
    <col min="11531" max="11532" width="9.42578125" style="11" bestFit="1" customWidth="1"/>
    <col min="11533" max="11533" width="11.140625" style="11" bestFit="1" customWidth="1"/>
    <col min="11534" max="11534" width="17.7109375" style="11" customWidth="1"/>
    <col min="11535" max="11780" width="9.140625" style="11"/>
    <col min="11781" max="11781" width="16.7109375" style="11" bestFit="1" customWidth="1"/>
    <col min="11782" max="11782" width="36.140625" style="11" bestFit="1" customWidth="1"/>
    <col min="11783" max="11783" width="9.42578125" style="11" bestFit="1" customWidth="1"/>
    <col min="11784" max="11784" width="10.5703125" style="11" customWidth="1"/>
    <col min="11785" max="11785" width="9.42578125" style="11" bestFit="1" customWidth="1"/>
    <col min="11786" max="11786" width="11.7109375" style="11" customWidth="1"/>
    <col min="11787" max="11788" width="9.42578125" style="11" bestFit="1" customWidth="1"/>
    <col min="11789" max="11789" width="11.140625" style="11" bestFit="1" customWidth="1"/>
    <col min="11790" max="11790" width="17.7109375" style="11" customWidth="1"/>
    <col min="11791" max="12036" width="9.140625" style="11"/>
    <col min="12037" max="12037" width="16.7109375" style="11" bestFit="1" customWidth="1"/>
    <col min="12038" max="12038" width="36.140625" style="11" bestFit="1" customWidth="1"/>
    <col min="12039" max="12039" width="9.42578125" style="11" bestFit="1" customWidth="1"/>
    <col min="12040" max="12040" width="10.5703125" style="11" customWidth="1"/>
    <col min="12041" max="12041" width="9.42578125" style="11" bestFit="1" customWidth="1"/>
    <col min="12042" max="12042" width="11.7109375" style="11" customWidth="1"/>
    <col min="12043" max="12044" width="9.42578125" style="11" bestFit="1" customWidth="1"/>
    <col min="12045" max="12045" width="11.140625" style="11" bestFit="1" customWidth="1"/>
    <col min="12046" max="12046" width="17.7109375" style="11" customWidth="1"/>
    <col min="12047" max="12292" width="9.140625" style="11"/>
    <col min="12293" max="12293" width="16.7109375" style="11" bestFit="1" customWidth="1"/>
    <col min="12294" max="12294" width="36.140625" style="11" bestFit="1" customWidth="1"/>
    <col min="12295" max="12295" width="9.42578125" style="11" bestFit="1" customWidth="1"/>
    <col min="12296" max="12296" width="10.5703125" style="11" customWidth="1"/>
    <col min="12297" max="12297" width="9.42578125" style="11" bestFit="1" customWidth="1"/>
    <col min="12298" max="12298" width="11.7109375" style="11" customWidth="1"/>
    <col min="12299" max="12300" width="9.42578125" style="11" bestFit="1" customWidth="1"/>
    <col min="12301" max="12301" width="11.140625" style="11" bestFit="1" customWidth="1"/>
    <col min="12302" max="12302" width="17.7109375" style="11" customWidth="1"/>
    <col min="12303" max="12548" width="9.140625" style="11"/>
    <col min="12549" max="12549" width="16.7109375" style="11" bestFit="1" customWidth="1"/>
    <col min="12550" max="12550" width="36.140625" style="11" bestFit="1" customWidth="1"/>
    <col min="12551" max="12551" width="9.42578125" style="11" bestFit="1" customWidth="1"/>
    <col min="12552" max="12552" width="10.5703125" style="11" customWidth="1"/>
    <col min="12553" max="12553" width="9.42578125" style="11" bestFit="1" customWidth="1"/>
    <col min="12554" max="12554" width="11.7109375" style="11" customWidth="1"/>
    <col min="12555" max="12556" width="9.42578125" style="11" bestFit="1" customWidth="1"/>
    <col min="12557" max="12557" width="11.140625" style="11" bestFit="1" customWidth="1"/>
    <col min="12558" max="12558" width="17.7109375" style="11" customWidth="1"/>
    <col min="12559" max="12804" width="9.140625" style="11"/>
    <col min="12805" max="12805" width="16.7109375" style="11" bestFit="1" customWidth="1"/>
    <col min="12806" max="12806" width="36.140625" style="11" bestFit="1" customWidth="1"/>
    <col min="12807" max="12807" width="9.42578125" style="11" bestFit="1" customWidth="1"/>
    <col min="12808" max="12808" width="10.5703125" style="11" customWidth="1"/>
    <col min="12809" max="12809" width="9.42578125" style="11" bestFit="1" customWidth="1"/>
    <col min="12810" max="12810" width="11.7109375" style="11" customWidth="1"/>
    <col min="12811" max="12812" width="9.42578125" style="11" bestFit="1" customWidth="1"/>
    <col min="12813" max="12813" width="11.140625" style="11" bestFit="1" customWidth="1"/>
    <col min="12814" max="12814" width="17.7109375" style="11" customWidth="1"/>
    <col min="12815" max="13060" width="9.140625" style="11"/>
    <col min="13061" max="13061" width="16.7109375" style="11" bestFit="1" customWidth="1"/>
    <col min="13062" max="13062" width="36.140625" style="11" bestFit="1" customWidth="1"/>
    <col min="13063" max="13063" width="9.42578125" style="11" bestFit="1" customWidth="1"/>
    <col min="13064" max="13064" width="10.5703125" style="11" customWidth="1"/>
    <col min="13065" max="13065" width="9.42578125" style="11" bestFit="1" customWidth="1"/>
    <col min="13066" max="13066" width="11.7109375" style="11" customWidth="1"/>
    <col min="13067" max="13068" width="9.42578125" style="11" bestFit="1" customWidth="1"/>
    <col min="13069" max="13069" width="11.140625" style="11" bestFit="1" customWidth="1"/>
    <col min="13070" max="13070" width="17.7109375" style="11" customWidth="1"/>
    <col min="13071" max="13316" width="9.140625" style="11"/>
    <col min="13317" max="13317" width="16.7109375" style="11" bestFit="1" customWidth="1"/>
    <col min="13318" max="13318" width="36.140625" style="11" bestFit="1" customWidth="1"/>
    <col min="13319" max="13319" width="9.42578125" style="11" bestFit="1" customWidth="1"/>
    <col min="13320" max="13320" width="10.5703125" style="11" customWidth="1"/>
    <col min="13321" max="13321" width="9.42578125" style="11" bestFit="1" customWidth="1"/>
    <col min="13322" max="13322" width="11.7109375" style="11" customWidth="1"/>
    <col min="13323" max="13324" width="9.42578125" style="11" bestFit="1" customWidth="1"/>
    <col min="13325" max="13325" width="11.140625" style="11" bestFit="1" customWidth="1"/>
    <col min="13326" max="13326" width="17.7109375" style="11" customWidth="1"/>
    <col min="13327" max="13572" width="9.140625" style="11"/>
    <col min="13573" max="13573" width="16.7109375" style="11" bestFit="1" customWidth="1"/>
    <col min="13574" max="13574" width="36.140625" style="11" bestFit="1" customWidth="1"/>
    <col min="13575" max="13575" width="9.42578125" style="11" bestFit="1" customWidth="1"/>
    <col min="13576" max="13576" width="10.5703125" style="11" customWidth="1"/>
    <col min="13577" max="13577" width="9.42578125" style="11" bestFit="1" customWidth="1"/>
    <col min="13578" max="13578" width="11.7109375" style="11" customWidth="1"/>
    <col min="13579" max="13580" width="9.42578125" style="11" bestFit="1" customWidth="1"/>
    <col min="13581" max="13581" width="11.140625" style="11" bestFit="1" customWidth="1"/>
    <col min="13582" max="13582" width="17.7109375" style="11" customWidth="1"/>
    <col min="13583" max="13828" width="9.140625" style="11"/>
    <col min="13829" max="13829" width="16.7109375" style="11" bestFit="1" customWidth="1"/>
    <col min="13830" max="13830" width="36.140625" style="11" bestFit="1" customWidth="1"/>
    <col min="13831" max="13831" width="9.42578125" style="11" bestFit="1" customWidth="1"/>
    <col min="13832" max="13832" width="10.5703125" style="11" customWidth="1"/>
    <col min="13833" max="13833" width="9.42578125" style="11" bestFit="1" customWidth="1"/>
    <col min="13834" max="13834" width="11.7109375" style="11" customWidth="1"/>
    <col min="13835" max="13836" width="9.42578125" style="11" bestFit="1" customWidth="1"/>
    <col min="13837" max="13837" width="11.140625" style="11" bestFit="1" customWidth="1"/>
    <col min="13838" max="13838" width="17.7109375" style="11" customWidth="1"/>
    <col min="13839" max="14084" width="9.140625" style="11"/>
    <col min="14085" max="14085" width="16.7109375" style="11" bestFit="1" customWidth="1"/>
    <col min="14086" max="14086" width="36.140625" style="11" bestFit="1" customWidth="1"/>
    <col min="14087" max="14087" width="9.42578125" style="11" bestFit="1" customWidth="1"/>
    <col min="14088" max="14088" width="10.5703125" style="11" customWidth="1"/>
    <col min="14089" max="14089" width="9.42578125" style="11" bestFit="1" customWidth="1"/>
    <col min="14090" max="14090" width="11.7109375" style="11" customWidth="1"/>
    <col min="14091" max="14092" width="9.42578125" style="11" bestFit="1" customWidth="1"/>
    <col min="14093" max="14093" width="11.140625" style="11" bestFit="1" customWidth="1"/>
    <col min="14094" max="14094" width="17.7109375" style="11" customWidth="1"/>
    <col min="14095" max="14340" width="9.140625" style="11"/>
    <col min="14341" max="14341" width="16.7109375" style="11" bestFit="1" customWidth="1"/>
    <col min="14342" max="14342" width="36.140625" style="11" bestFit="1" customWidth="1"/>
    <col min="14343" max="14343" width="9.42578125" style="11" bestFit="1" customWidth="1"/>
    <col min="14344" max="14344" width="10.5703125" style="11" customWidth="1"/>
    <col min="14345" max="14345" width="9.42578125" style="11" bestFit="1" customWidth="1"/>
    <col min="14346" max="14346" width="11.7109375" style="11" customWidth="1"/>
    <col min="14347" max="14348" width="9.42578125" style="11" bestFit="1" customWidth="1"/>
    <col min="14349" max="14349" width="11.140625" style="11" bestFit="1" customWidth="1"/>
    <col min="14350" max="14350" width="17.7109375" style="11" customWidth="1"/>
    <col min="14351" max="14596" width="9.140625" style="11"/>
    <col min="14597" max="14597" width="16.7109375" style="11" bestFit="1" customWidth="1"/>
    <col min="14598" max="14598" width="36.140625" style="11" bestFit="1" customWidth="1"/>
    <col min="14599" max="14599" width="9.42578125" style="11" bestFit="1" customWidth="1"/>
    <col min="14600" max="14600" width="10.5703125" style="11" customWidth="1"/>
    <col min="14601" max="14601" width="9.42578125" style="11" bestFit="1" customWidth="1"/>
    <col min="14602" max="14602" width="11.7109375" style="11" customWidth="1"/>
    <col min="14603" max="14604" width="9.42578125" style="11" bestFit="1" customWidth="1"/>
    <col min="14605" max="14605" width="11.140625" style="11" bestFit="1" customWidth="1"/>
    <col min="14606" max="14606" width="17.7109375" style="11" customWidth="1"/>
    <col min="14607" max="14852" width="9.140625" style="11"/>
    <col min="14853" max="14853" width="16.7109375" style="11" bestFit="1" customWidth="1"/>
    <col min="14854" max="14854" width="36.140625" style="11" bestFit="1" customWidth="1"/>
    <col min="14855" max="14855" width="9.42578125" style="11" bestFit="1" customWidth="1"/>
    <col min="14856" max="14856" width="10.5703125" style="11" customWidth="1"/>
    <col min="14857" max="14857" width="9.42578125" style="11" bestFit="1" customWidth="1"/>
    <col min="14858" max="14858" width="11.7109375" style="11" customWidth="1"/>
    <col min="14859" max="14860" width="9.42578125" style="11" bestFit="1" customWidth="1"/>
    <col min="14861" max="14861" width="11.140625" style="11" bestFit="1" customWidth="1"/>
    <col min="14862" max="14862" width="17.7109375" style="11" customWidth="1"/>
    <col min="14863" max="15108" width="9.140625" style="11"/>
    <col min="15109" max="15109" width="16.7109375" style="11" bestFit="1" customWidth="1"/>
    <col min="15110" max="15110" width="36.140625" style="11" bestFit="1" customWidth="1"/>
    <col min="15111" max="15111" width="9.42578125" style="11" bestFit="1" customWidth="1"/>
    <col min="15112" max="15112" width="10.5703125" style="11" customWidth="1"/>
    <col min="15113" max="15113" width="9.42578125" style="11" bestFit="1" customWidth="1"/>
    <col min="15114" max="15114" width="11.7109375" style="11" customWidth="1"/>
    <col min="15115" max="15116" width="9.42578125" style="11" bestFit="1" customWidth="1"/>
    <col min="15117" max="15117" width="11.140625" style="11" bestFit="1" customWidth="1"/>
    <col min="15118" max="15118" width="17.7109375" style="11" customWidth="1"/>
    <col min="15119" max="15364" width="9.140625" style="11"/>
    <col min="15365" max="15365" width="16.7109375" style="11" bestFit="1" customWidth="1"/>
    <col min="15366" max="15366" width="36.140625" style="11" bestFit="1" customWidth="1"/>
    <col min="15367" max="15367" width="9.42578125" style="11" bestFit="1" customWidth="1"/>
    <col min="15368" max="15368" width="10.5703125" style="11" customWidth="1"/>
    <col min="15369" max="15369" width="9.42578125" style="11" bestFit="1" customWidth="1"/>
    <col min="15370" max="15370" width="11.7109375" style="11" customWidth="1"/>
    <col min="15371" max="15372" width="9.42578125" style="11" bestFit="1" customWidth="1"/>
    <col min="15373" max="15373" width="11.140625" style="11" bestFit="1" customWidth="1"/>
    <col min="15374" max="15374" width="17.7109375" style="11" customWidth="1"/>
    <col min="15375" max="15620" width="9.140625" style="11"/>
    <col min="15621" max="15621" width="16.7109375" style="11" bestFit="1" customWidth="1"/>
    <col min="15622" max="15622" width="36.140625" style="11" bestFit="1" customWidth="1"/>
    <col min="15623" max="15623" width="9.42578125" style="11" bestFit="1" customWidth="1"/>
    <col min="15624" max="15624" width="10.5703125" style="11" customWidth="1"/>
    <col min="15625" max="15625" width="9.42578125" style="11" bestFit="1" customWidth="1"/>
    <col min="15626" max="15626" width="11.7109375" style="11" customWidth="1"/>
    <col min="15627" max="15628" width="9.42578125" style="11" bestFit="1" customWidth="1"/>
    <col min="15629" max="15629" width="11.140625" style="11" bestFit="1" customWidth="1"/>
    <col min="15630" max="15630" width="17.7109375" style="11" customWidth="1"/>
    <col min="15631" max="15876" width="9.140625" style="11"/>
    <col min="15877" max="15877" width="16.7109375" style="11" bestFit="1" customWidth="1"/>
    <col min="15878" max="15878" width="36.140625" style="11" bestFit="1" customWidth="1"/>
    <col min="15879" max="15879" width="9.42578125" style="11" bestFit="1" customWidth="1"/>
    <col min="15880" max="15880" width="10.5703125" style="11" customWidth="1"/>
    <col min="15881" max="15881" width="9.42578125" style="11" bestFit="1" customWidth="1"/>
    <col min="15882" max="15882" width="11.7109375" style="11" customWidth="1"/>
    <col min="15883" max="15884" width="9.42578125" style="11" bestFit="1" customWidth="1"/>
    <col min="15885" max="15885" width="11.140625" style="11" bestFit="1" customWidth="1"/>
    <col min="15886" max="15886" width="17.7109375" style="11" customWidth="1"/>
    <col min="15887" max="16132" width="9.140625" style="11"/>
    <col min="16133" max="16133" width="16.7109375" style="11" bestFit="1" customWidth="1"/>
    <col min="16134" max="16134" width="36.140625" style="11" bestFit="1" customWidth="1"/>
    <col min="16135" max="16135" width="9.42578125" style="11" bestFit="1" customWidth="1"/>
    <col min="16136" max="16136" width="10.5703125" style="11" customWidth="1"/>
    <col min="16137" max="16137" width="9.42578125" style="11" bestFit="1" customWidth="1"/>
    <col min="16138" max="16138" width="11.7109375" style="11" customWidth="1"/>
    <col min="16139" max="16140" width="9.42578125" style="11" bestFit="1" customWidth="1"/>
    <col min="16141" max="16141" width="11.140625" style="11" bestFit="1" customWidth="1"/>
    <col min="16142" max="16142" width="17.7109375" style="11" customWidth="1"/>
    <col min="16143" max="16384" width="9.140625" style="11"/>
  </cols>
  <sheetData>
    <row r="1" spans="1:16" x14ac:dyDescent="0.2">
      <c r="A1" s="2"/>
      <c r="B1" s="2"/>
      <c r="C1" s="3"/>
      <c r="D1" s="3"/>
      <c r="E1" s="3"/>
      <c r="F1" s="3"/>
      <c r="G1" s="3"/>
      <c r="H1" s="3"/>
      <c r="I1" s="3"/>
      <c r="J1" s="3"/>
      <c r="K1" s="3"/>
      <c r="L1" s="3"/>
      <c r="M1" s="3"/>
      <c r="N1" s="4"/>
    </row>
    <row r="2" spans="1:16" x14ac:dyDescent="0.2">
      <c r="A2" s="778"/>
      <c r="B2" s="779"/>
      <c r="C2" s="779"/>
      <c r="D2" s="779"/>
      <c r="E2" s="3"/>
      <c r="F2" s="3"/>
      <c r="G2" s="3"/>
      <c r="H2" s="3"/>
      <c r="I2" s="3"/>
      <c r="J2" s="3"/>
      <c r="K2" s="3"/>
      <c r="L2" s="3"/>
      <c r="M2" s="3"/>
      <c r="N2" s="4"/>
    </row>
    <row r="3" spans="1:16" x14ac:dyDescent="0.2">
      <c r="A3" s="2"/>
      <c r="B3" s="2"/>
      <c r="C3" s="3"/>
      <c r="D3" s="3"/>
      <c r="E3" s="3"/>
      <c r="F3" s="3"/>
      <c r="G3" s="3"/>
      <c r="H3" s="3"/>
      <c r="I3" s="3"/>
      <c r="J3" s="3"/>
      <c r="K3" s="3"/>
      <c r="L3" s="3"/>
      <c r="M3" s="3"/>
      <c r="N3" s="4"/>
    </row>
    <row r="4" spans="1:16" x14ac:dyDescent="0.2">
      <c r="A4" s="780" t="s">
        <v>30</v>
      </c>
      <c r="B4" s="781"/>
      <c r="C4" s="781"/>
      <c r="D4" s="781"/>
      <c r="E4" s="781"/>
      <c r="F4" s="781"/>
      <c r="G4" s="781"/>
      <c r="H4" s="781"/>
      <c r="I4" s="781"/>
      <c r="J4" s="781"/>
      <c r="K4" s="781"/>
      <c r="L4" s="781"/>
      <c r="M4" s="781"/>
      <c r="N4" s="782"/>
    </row>
    <row r="5" spans="1:16" x14ac:dyDescent="0.2">
      <c r="A5" s="783"/>
      <c r="B5" s="784"/>
      <c r="C5" s="784"/>
      <c r="D5" s="784"/>
      <c r="E5" s="784"/>
      <c r="F5" s="784"/>
      <c r="G5" s="784"/>
      <c r="H5" s="784"/>
      <c r="I5" s="784"/>
      <c r="J5" s="784"/>
      <c r="K5" s="784"/>
      <c r="L5" s="784"/>
      <c r="M5" s="784"/>
      <c r="N5" s="785"/>
    </row>
    <row r="6" spans="1:16" ht="39" customHeight="1" x14ac:dyDescent="0.2">
      <c r="A6" s="786"/>
      <c r="B6" s="787"/>
      <c r="C6" s="790" t="s">
        <v>31</v>
      </c>
      <c r="D6" s="790" t="s">
        <v>32</v>
      </c>
      <c r="E6" s="12" t="s">
        <v>33</v>
      </c>
      <c r="F6" s="12" t="s">
        <v>34</v>
      </c>
      <c r="G6" s="12" t="s">
        <v>35</v>
      </c>
      <c r="H6" s="12" t="s">
        <v>36</v>
      </c>
      <c r="I6" s="12" t="s">
        <v>37</v>
      </c>
      <c r="J6" s="12" t="s">
        <v>37</v>
      </c>
      <c r="K6" s="794" t="s">
        <v>379</v>
      </c>
      <c r="L6" s="795"/>
      <c r="M6" s="796"/>
      <c r="N6" s="13" t="s">
        <v>38</v>
      </c>
    </row>
    <row r="7" spans="1:16" ht="41.25" customHeight="1" x14ac:dyDescent="0.2">
      <c r="A7" s="788"/>
      <c r="B7" s="789"/>
      <c r="C7" s="790"/>
      <c r="D7" s="790"/>
      <c r="E7" s="14" t="s">
        <v>39</v>
      </c>
      <c r="F7" s="14" t="s">
        <v>40</v>
      </c>
      <c r="G7" s="14" t="s">
        <v>41</v>
      </c>
      <c r="H7" s="14" t="s">
        <v>42</v>
      </c>
      <c r="I7" s="14" t="s">
        <v>43</v>
      </c>
      <c r="J7" s="14" t="s">
        <v>355</v>
      </c>
      <c r="K7" s="13" t="s">
        <v>38</v>
      </c>
      <c r="L7" s="14" t="s">
        <v>43</v>
      </c>
      <c r="M7" s="14" t="s">
        <v>355</v>
      </c>
      <c r="N7" s="13"/>
    </row>
    <row r="8" spans="1:16" x14ac:dyDescent="0.2">
      <c r="A8" s="15"/>
      <c r="B8" s="13"/>
      <c r="C8" s="13"/>
      <c r="D8" s="13"/>
      <c r="E8" s="14"/>
      <c r="F8" s="14"/>
      <c r="G8" s="14"/>
      <c r="H8" s="14"/>
      <c r="I8" s="14"/>
      <c r="J8" s="14"/>
      <c r="K8" s="14"/>
      <c r="L8" s="14"/>
      <c r="M8" s="14"/>
      <c r="N8" s="13"/>
    </row>
    <row r="9" spans="1:16" ht="12.75" customHeight="1" x14ac:dyDescent="0.2">
      <c r="A9" s="791"/>
      <c r="B9" s="792" t="s">
        <v>44</v>
      </c>
      <c r="C9" s="16">
        <v>480</v>
      </c>
      <c r="D9" s="16">
        <v>0.6</v>
      </c>
      <c r="E9" s="16">
        <v>1.4</v>
      </c>
      <c r="F9" s="16">
        <v>1.1000000000000001</v>
      </c>
      <c r="G9" s="16">
        <v>1.1000000000000001</v>
      </c>
      <c r="H9" s="16">
        <f>SUM(F9:G9)/2</f>
        <v>1.1000000000000001</v>
      </c>
      <c r="I9" s="16">
        <f>SUM(C9*E9*H9)-(3.14*((0.33/2)^2)*C9)</f>
        <v>698.16648000000009</v>
      </c>
      <c r="J9" s="16">
        <f>C9*N25</f>
        <v>69.934080000000009</v>
      </c>
      <c r="K9" s="16"/>
      <c r="L9" s="16"/>
      <c r="M9" s="16"/>
      <c r="N9" s="17">
        <f>SUM(C9*E9*D9)</f>
        <v>403.2</v>
      </c>
      <c r="P9" s="163"/>
    </row>
    <row r="10" spans="1:16" ht="12.75" customHeight="1" x14ac:dyDescent="0.2">
      <c r="A10" s="791"/>
      <c r="B10" s="793"/>
      <c r="C10" s="16">
        <v>480</v>
      </c>
      <c r="D10" s="16">
        <v>0.8</v>
      </c>
      <c r="E10" s="16">
        <v>1.6</v>
      </c>
      <c r="F10" s="16">
        <v>1.3</v>
      </c>
      <c r="G10" s="16">
        <v>1.3</v>
      </c>
      <c r="H10" s="16">
        <f>SUM(F10:G10)/2</f>
        <v>1.3</v>
      </c>
      <c r="I10" s="16">
        <f>SUM(C10*E10*H10)-(3.14*((0.5/2)^2)*C10)</f>
        <v>904.2</v>
      </c>
      <c r="J10" s="16">
        <f>C10*N26</f>
        <v>135.64799999999997</v>
      </c>
      <c r="K10" s="16"/>
      <c r="L10" s="16"/>
      <c r="M10" s="16"/>
      <c r="N10" s="16">
        <f>SUM(C10*E10)</f>
        <v>768</v>
      </c>
    </row>
    <row r="11" spans="1:16" x14ac:dyDescent="0.2">
      <c r="A11" s="791"/>
      <c r="B11" s="18"/>
      <c r="C11" s="19">
        <v>320</v>
      </c>
      <c r="D11" s="16">
        <v>1</v>
      </c>
      <c r="E11" s="17">
        <v>1.8</v>
      </c>
      <c r="F11" s="19">
        <v>1.5</v>
      </c>
      <c r="G11" s="19">
        <v>1.5</v>
      </c>
      <c r="H11" s="19">
        <v>1.5</v>
      </c>
      <c r="I11" s="16">
        <f>SUM(C11*E11*H11)-(3.14*((0.62/2)^2)*C11)</f>
        <v>767.43871999999999</v>
      </c>
      <c r="J11" s="16">
        <f>C11*N27</f>
        <v>135.04512000000003</v>
      </c>
      <c r="K11" s="16"/>
      <c r="L11" s="16"/>
      <c r="M11" s="16"/>
      <c r="N11" s="16">
        <f>SUM(C11*E11)</f>
        <v>576</v>
      </c>
    </row>
    <row r="12" spans="1:16" x14ac:dyDescent="0.2">
      <c r="A12" s="15"/>
      <c r="B12" s="18"/>
      <c r="C12" s="19">
        <v>320</v>
      </c>
      <c r="D12" s="16">
        <v>1.2</v>
      </c>
      <c r="E12" s="17">
        <v>2</v>
      </c>
      <c r="F12" s="19">
        <v>1.7</v>
      </c>
      <c r="G12" s="19">
        <v>1.7</v>
      </c>
      <c r="H12" s="19">
        <v>1.7</v>
      </c>
      <c r="I12" s="16">
        <f>SUM(C12*E12*H12)-(3.14*((0.73/2)^2)*C12)</f>
        <v>954.13552000000004</v>
      </c>
      <c r="J12" s="16">
        <f>C12*N28</f>
        <v>173.72991999999988</v>
      </c>
      <c r="K12" s="16"/>
      <c r="L12" s="16"/>
      <c r="M12" s="19"/>
      <c r="N12" s="17">
        <f>SUM(C12*E12*D12)</f>
        <v>768</v>
      </c>
    </row>
    <row r="13" spans="1:16" x14ac:dyDescent="0.2">
      <c r="A13" s="15"/>
      <c r="B13" s="18" t="s">
        <v>46</v>
      </c>
      <c r="C13" s="19">
        <v>60</v>
      </c>
      <c r="D13" s="16"/>
      <c r="E13" s="17"/>
      <c r="F13" s="19"/>
      <c r="G13" s="19"/>
      <c r="H13" s="19"/>
      <c r="I13" s="19"/>
      <c r="J13" s="19"/>
      <c r="K13" s="19">
        <f>1.2*2.84*C13</f>
        <v>204.48</v>
      </c>
      <c r="L13" s="19">
        <f>((7.2*1.6*0.19)*C13)-M13</f>
        <v>35.568000000000026</v>
      </c>
      <c r="M13" s="19">
        <f>C13*N30</f>
        <v>95.759999999999977</v>
      </c>
      <c r="N13" s="17"/>
    </row>
    <row r="14" spans="1:16" x14ac:dyDescent="0.2">
      <c r="A14" s="15"/>
      <c r="B14" s="18" t="s">
        <v>375</v>
      </c>
      <c r="C14" s="19">
        <v>12</v>
      </c>
      <c r="D14" s="16"/>
      <c r="E14" s="17"/>
      <c r="F14" s="19"/>
      <c r="G14" s="19"/>
      <c r="H14" s="19"/>
      <c r="I14" s="19"/>
      <c r="J14" s="19"/>
      <c r="K14" s="19">
        <v>0</v>
      </c>
      <c r="L14" s="19">
        <f>((9.2*1.6*0.2)*C14)-M14</f>
        <v>8.4480000000000075</v>
      </c>
      <c r="M14" s="19">
        <f>C14*N31</f>
        <v>26.879999999999995</v>
      </c>
      <c r="N14" s="17"/>
    </row>
    <row r="15" spans="1:16" x14ac:dyDescent="0.2">
      <c r="A15" s="15"/>
      <c r="B15" s="18" t="s">
        <v>376</v>
      </c>
      <c r="C15" s="19">
        <v>8</v>
      </c>
      <c r="D15" s="16"/>
      <c r="E15" s="17"/>
      <c r="F15" s="19"/>
      <c r="G15" s="19"/>
      <c r="H15" s="19"/>
      <c r="I15" s="19"/>
      <c r="J15" s="19"/>
      <c r="K15" s="19">
        <v>0</v>
      </c>
      <c r="L15" s="19">
        <f t="shared" ref="L15:L16" si="0">((9.2*1.6*0.2)*C15)-M15</f>
        <v>5.6320000000000014</v>
      </c>
      <c r="M15" s="19">
        <f t="shared" ref="M15:M16" si="1">C15*N32</f>
        <v>17.919999999999998</v>
      </c>
      <c r="N15" s="17"/>
    </row>
    <row r="16" spans="1:16" x14ac:dyDescent="0.2">
      <c r="A16" s="15"/>
      <c r="B16" s="18" t="s">
        <v>377</v>
      </c>
      <c r="C16" s="19">
        <v>8</v>
      </c>
      <c r="D16" s="16"/>
      <c r="E16" s="17"/>
      <c r="F16" s="19"/>
      <c r="G16" s="19"/>
      <c r="H16" s="19"/>
      <c r="I16" s="19"/>
      <c r="J16" s="19"/>
      <c r="K16" s="19">
        <v>0</v>
      </c>
      <c r="L16" s="19">
        <f t="shared" si="0"/>
        <v>5.6320000000000014</v>
      </c>
      <c r="M16" s="19">
        <f t="shared" si="1"/>
        <v>17.919999999999998</v>
      </c>
      <c r="N16" s="17"/>
    </row>
    <row r="17" spans="1:14" x14ac:dyDescent="0.2">
      <c r="A17" s="686"/>
      <c r="B17" s="18" t="s">
        <v>47</v>
      </c>
      <c r="C17" s="19">
        <v>0</v>
      </c>
      <c r="D17" s="20"/>
      <c r="E17" s="17"/>
      <c r="F17" s="19"/>
      <c r="G17" s="19"/>
      <c r="H17" s="19"/>
      <c r="I17" s="5">
        <f>SUM(I8:I12)</f>
        <v>3323.9407200000005</v>
      </c>
      <c r="J17" s="5">
        <f>SUM(J9:J12)</f>
        <v>514.3571199999999</v>
      </c>
      <c r="K17" s="5">
        <f>SUM(K8:K16)</f>
        <v>204.48</v>
      </c>
      <c r="L17" s="5">
        <f>SUM(L13:L16)</f>
        <v>55.280000000000044</v>
      </c>
      <c r="M17" s="5">
        <f>SUM(M13:M16)</f>
        <v>158.47999999999996</v>
      </c>
      <c r="N17" s="17">
        <f>SUM(C17*E17)</f>
        <v>0</v>
      </c>
    </row>
    <row r="18" spans="1:14" x14ac:dyDescent="0.2">
      <c r="A18" s="686"/>
      <c r="B18" s="18" t="s">
        <v>48</v>
      </c>
      <c r="C18" s="19">
        <v>0</v>
      </c>
      <c r="D18" s="16"/>
      <c r="E18" s="19"/>
      <c r="F18" s="19"/>
      <c r="G18" s="19"/>
      <c r="H18" s="19"/>
      <c r="I18" s="19"/>
      <c r="J18" s="19"/>
      <c r="K18" s="19"/>
      <c r="L18" s="19"/>
      <c r="M18" s="19"/>
      <c r="N18" s="21">
        <f>SUM(N8:N12)</f>
        <v>2515.1999999999998</v>
      </c>
    </row>
    <row r="19" spans="1:14" x14ac:dyDescent="0.2">
      <c r="A19" s="774"/>
      <c r="B19" s="18"/>
      <c r="C19" s="22" t="s">
        <v>49</v>
      </c>
      <c r="D19" s="16"/>
      <c r="E19" s="777"/>
      <c r="F19" s="777"/>
      <c r="G19" s="777"/>
      <c r="H19" s="777"/>
      <c r="I19" s="777"/>
      <c r="J19" s="777"/>
      <c r="K19" s="777"/>
      <c r="L19" s="777"/>
      <c r="M19" s="777"/>
      <c r="N19" s="777"/>
    </row>
    <row r="20" spans="1:14" x14ac:dyDescent="0.2">
      <c r="A20" s="775"/>
      <c r="B20" s="18" t="s">
        <v>50</v>
      </c>
      <c r="C20" s="19">
        <v>0</v>
      </c>
      <c r="D20" s="16"/>
      <c r="E20" s="23"/>
      <c r="F20" s="23"/>
      <c r="G20" s="23"/>
      <c r="H20" s="23"/>
      <c r="I20" s="23"/>
      <c r="J20" s="23"/>
      <c r="K20" s="23"/>
      <c r="L20" s="23"/>
      <c r="M20" s="23"/>
      <c r="N20" s="23"/>
    </row>
    <row r="21" spans="1:14" x14ac:dyDescent="0.2">
      <c r="A21" s="775"/>
      <c r="B21" s="18" t="s">
        <v>51</v>
      </c>
      <c r="C21" s="19">
        <v>8</v>
      </c>
      <c r="D21" s="16"/>
      <c r="E21" s="23"/>
      <c r="F21" s="23"/>
      <c r="G21" s="23"/>
      <c r="H21" s="23"/>
      <c r="I21" s="23"/>
      <c r="J21" s="23"/>
      <c r="K21" s="23"/>
      <c r="L21" s="23"/>
      <c r="M21" s="23"/>
      <c r="N21" s="23"/>
    </row>
    <row r="22" spans="1:14" x14ac:dyDescent="0.2">
      <c r="A22" s="775"/>
      <c r="B22" s="24" t="s">
        <v>52</v>
      </c>
      <c r="C22" s="19">
        <v>0</v>
      </c>
      <c r="D22" s="16">
        <f>0.33*0.33*3.1416*C22</f>
        <v>0</v>
      </c>
      <c r="E22" s="6"/>
      <c r="F22" s="6"/>
      <c r="G22" s="6"/>
      <c r="H22" s="6"/>
      <c r="I22" s="6"/>
      <c r="J22" s="6"/>
      <c r="K22" s="6"/>
      <c r="L22" s="6"/>
      <c r="M22" s="6"/>
      <c r="N22" s="162"/>
    </row>
    <row r="23" spans="1:14" x14ac:dyDescent="0.2">
      <c r="A23" s="775"/>
      <c r="B23" s="24" t="s">
        <v>53</v>
      </c>
      <c r="C23" s="25">
        <f>C9</f>
        <v>480</v>
      </c>
      <c r="D23" s="16">
        <f>0.33*0.33*3.1416*C23</f>
        <v>164.21771520000001</v>
      </c>
      <c r="E23" s="6"/>
      <c r="F23" s="6"/>
      <c r="G23" s="6"/>
      <c r="H23" s="6"/>
      <c r="I23" s="6"/>
      <c r="J23" s="6"/>
      <c r="K23" s="6"/>
      <c r="L23" s="6"/>
      <c r="M23" s="6"/>
      <c r="N23" s="162"/>
    </row>
    <row r="24" spans="1:14" x14ac:dyDescent="0.2">
      <c r="A24" s="775"/>
      <c r="B24" s="24" t="s">
        <v>54</v>
      </c>
      <c r="C24" s="25">
        <f>C10</f>
        <v>480</v>
      </c>
      <c r="D24" s="16">
        <f>0.5*0.5*3.1416*C24</f>
        <v>376.99200000000002</v>
      </c>
      <c r="E24" s="6"/>
      <c r="F24" s="6"/>
      <c r="G24" s="6"/>
      <c r="H24" s="6"/>
      <c r="I24" s="6"/>
      <c r="J24" s="166" t="s">
        <v>358</v>
      </c>
      <c r="K24" s="166"/>
      <c r="L24" s="166"/>
      <c r="M24" s="164" t="s">
        <v>356</v>
      </c>
      <c r="N24" s="164" t="s">
        <v>357</v>
      </c>
    </row>
    <row r="25" spans="1:14" x14ac:dyDescent="0.2">
      <c r="A25" s="775"/>
      <c r="B25" s="24" t="s">
        <v>55</v>
      </c>
      <c r="C25" s="19">
        <f>C11</f>
        <v>320</v>
      </c>
      <c r="D25" s="16">
        <f>0.62*0.62*3.1416*C25</f>
        <v>386.44193280000002</v>
      </c>
      <c r="E25" s="6"/>
      <c r="F25" s="6"/>
      <c r="G25" s="6"/>
      <c r="H25" s="6"/>
      <c r="I25" s="6"/>
      <c r="J25" s="165">
        <v>0.6</v>
      </c>
      <c r="K25" s="165"/>
      <c r="L25" s="165"/>
      <c r="M25" s="165">
        <v>0.08</v>
      </c>
      <c r="N25" s="165">
        <f>(3.14*(0.33*0.33*1))-(3.14*((0.33-M25)^2)*1)</f>
        <v>0.14569600000000002</v>
      </c>
    </row>
    <row r="26" spans="1:14" x14ac:dyDescent="0.2">
      <c r="A26" s="775"/>
      <c r="B26" s="24" t="s">
        <v>56</v>
      </c>
      <c r="C26" s="19">
        <f>C12</f>
        <v>320</v>
      </c>
      <c r="D26" s="16">
        <f>0.73*0.73*3.1416*C26</f>
        <v>535.73076479999986</v>
      </c>
      <c r="E26" s="6"/>
      <c r="F26" s="6"/>
      <c r="G26" s="6"/>
      <c r="H26" s="6"/>
      <c r="I26" s="6"/>
      <c r="J26" s="165">
        <v>0.8</v>
      </c>
      <c r="K26" s="165"/>
      <c r="L26" s="165"/>
      <c r="M26" s="165">
        <v>0.1</v>
      </c>
      <c r="N26" s="165">
        <f>(3.14*(0.5*0.5*1))-(3.14*((0.5-M26)^2)*1)</f>
        <v>0.28259999999999996</v>
      </c>
    </row>
    <row r="27" spans="1:14" x14ac:dyDescent="0.2">
      <c r="A27" s="775"/>
      <c r="B27" s="18" t="s">
        <v>45</v>
      </c>
      <c r="C27" s="19">
        <v>0</v>
      </c>
      <c r="D27" s="16">
        <v>0</v>
      </c>
      <c r="E27" s="7"/>
      <c r="F27" s="7"/>
      <c r="G27" s="7"/>
      <c r="H27" s="7"/>
      <c r="I27" s="8"/>
      <c r="J27" s="165">
        <v>1</v>
      </c>
      <c r="K27" s="165"/>
      <c r="L27" s="165"/>
      <c r="M27" s="165">
        <v>0.12</v>
      </c>
      <c r="N27" s="165">
        <f>(3.14*(0.62*0.62*1))-(3.14*((0.62-M27)^2)*1)</f>
        <v>0.42201600000000006</v>
      </c>
    </row>
    <row r="28" spans="1:14" x14ac:dyDescent="0.2">
      <c r="A28" s="775"/>
      <c r="B28" s="24" t="s">
        <v>57</v>
      </c>
      <c r="C28" s="19">
        <f>C13</f>
        <v>60</v>
      </c>
      <c r="D28" s="16">
        <v>0</v>
      </c>
      <c r="E28" s="7"/>
      <c r="F28" s="7"/>
      <c r="G28" s="9"/>
      <c r="H28" s="7"/>
      <c r="I28" s="8"/>
      <c r="J28" s="165">
        <v>1.2</v>
      </c>
      <c r="K28" s="165"/>
      <c r="L28" s="165"/>
      <c r="M28" s="165">
        <v>0.13</v>
      </c>
      <c r="N28" s="165">
        <f>(3.14*(0.73*0.73*1))-(3.14*((0.73-M28)^2)*1)</f>
        <v>0.54290599999999967</v>
      </c>
    </row>
    <row r="29" spans="1:14" x14ac:dyDescent="0.2">
      <c r="A29" s="775"/>
      <c r="B29" s="26" t="s">
        <v>58</v>
      </c>
      <c r="C29" s="26"/>
      <c r="D29" s="169">
        <f>SUM(D22:D28)</f>
        <v>1463.3824127999999</v>
      </c>
      <c r="E29" s="7"/>
      <c r="F29" s="7"/>
      <c r="G29" s="10"/>
      <c r="H29" s="7"/>
      <c r="I29" s="8"/>
    </row>
    <row r="30" spans="1:14" x14ac:dyDescent="0.2">
      <c r="A30" s="775"/>
      <c r="B30" s="26" t="s">
        <v>59</v>
      </c>
      <c r="C30" s="26"/>
      <c r="D30" s="170">
        <f>I17+J17-D29</f>
        <v>2374.9154272000005</v>
      </c>
      <c r="E30" s="7"/>
      <c r="F30" s="7"/>
      <c r="G30" s="7"/>
      <c r="H30" s="7"/>
      <c r="I30" s="8"/>
      <c r="J30" s="8" t="s">
        <v>373</v>
      </c>
      <c r="K30" s="8"/>
      <c r="L30" s="8"/>
      <c r="M30" s="8" t="s">
        <v>374</v>
      </c>
      <c r="N30" s="8">
        <f>6*1.4*0.19</f>
        <v>1.5959999999999996</v>
      </c>
    </row>
    <row r="31" spans="1:14" x14ac:dyDescent="0.2">
      <c r="A31" s="776"/>
      <c r="B31" s="27" t="s">
        <v>60</v>
      </c>
      <c r="C31" s="27"/>
      <c r="D31" s="169">
        <f>SUM(N18)</f>
        <v>2515.1999999999998</v>
      </c>
      <c r="E31" s="167"/>
      <c r="F31" s="167"/>
      <c r="G31" s="167"/>
      <c r="H31" s="167"/>
      <c r="I31" s="168"/>
      <c r="J31" s="8" t="s">
        <v>375</v>
      </c>
      <c r="K31" s="8"/>
      <c r="L31" s="8"/>
      <c r="M31" s="8"/>
      <c r="N31" s="8">
        <f>8*1.4*0.2</f>
        <v>2.2399999999999998</v>
      </c>
    </row>
    <row r="32" spans="1:14" x14ac:dyDescent="0.2">
      <c r="J32" s="8" t="s">
        <v>376</v>
      </c>
      <c r="K32" s="8"/>
      <c r="L32" s="8"/>
      <c r="M32" s="8"/>
      <c r="N32" s="8">
        <f t="shared" ref="N32:N33" si="2">8*1.4*0.2</f>
        <v>2.2399999999999998</v>
      </c>
    </row>
    <row r="33" spans="2:14" x14ac:dyDescent="0.2">
      <c r="J33" s="8" t="s">
        <v>377</v>
      </c>
      <c r="K33" s="8"/>
      <c r="L33" s="8"/>
      <c r="M33" s="8"/>
      <c r="N33" s="8">
        <f t="shared" si="2"/>
        <v>2.2399999999999998</v>
      </c>
    </row>
    <row r="34" spans="2:14" x14ac:dyDescent="0.2">
      <c r="B34" s="772" t="s">
        <v>378</v>
      </c>
      <c r="C34" s="773"/>
      <c r="D34" s="169">
        <f>L13</f>
        <v>35.568000000000026</v>
      </c>
      <c r="M34" s="8"/>
      <c r="N34" s="8"/>
    </row>
    <row r="35" spans="2:14" x14ac:dyDescent="0.2">
      <c r="B35" s="26" t="s">
        <v>59</v>
      </c>
      <c r="C35" s="26"/>
      <c r="D35" s="170">
        <f>D34+L13</f>
        <v>71.136000000000053</v>
      </c>
    </row>
  </sheetData>
  <mergeCells count="12">
    <mergeCell ref="B34:C34"/>
    <mergeCell ref="A17:A18"/>
    <mergeCell ref="A19:A31"/>
    <mergeCell ref="E19:N19"/>
    <mergeCell ref="A2:D2"/>
    <mergeCell ref="A4:N5"/>
    <mergeCell ref="A6:B7"/>
    <mergeCell ref="C6:C7"/>
    <mergeCell ref="D6:D7"/>
    <mergeCell ref="A9:A11"/>
    <mergeCell ref="B9:B10"/>
    <mergeCell ref="K6:M6"/>
  </mergeCells>
  <pageMargins left="0.511811024" right="0.511811024" top="0.78740157499999996" bottom="0.78740157499999996" header="0.31496062000000002" footer="0.31496062000000002"/>
  <pageSetup paperSize="9" scale="4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9</vt:i4>
      </vt:variant>
    </vt:vector>
  </HeadingPairs>
  <TitlesOfParts>
    <vt:vector size="19" baseType="lpstr">
      <vt:lpstr>RESUMO</vt:lpstr>
      <vt:lpstr>ORÇAMENTO</vt:lpstr>
      <vt:lpstr>CFF</vt:lpstr>
      <vt:lpstr>BDI_OK</vt:lpstr>
      <vt:lpstr>BDI DIFERENCIADO_OK</vt:lpstr>
      <vt:lpstr>Composição Direta</vt:lpstr>
      <vt:lpstr>BLD</vt:lpstr>
      <vt:lpstr>TRANSP</vt:lpstr>
      <vt:lpstr>MEMORIA CALCULO SERV COMPL</vt:lpstr>
      <vt:lpstr>COMPOSIÇÕES</vt:lpstr>
      <vt:lpstr>'BDI DIFERENCIADO_OK'!Area_de_impressao</vt:lpstr>
      <vt:lpstr>BDI_OK!Area_de_impressao</vt:lpstr>
      <vt:lpstr>BLD!Area_de_impressao</vt:lpstr>
      <vt:lpstr>CFF!Area_de_impressao</vt:lpstr>
      <vt:lpstr>'Composição Direta'!Area_de_impressao</vt:lpstr>
      <vt:lpstr>COMPOSIÇÕES!Area_de_impressao</vt:lpstr>
      <vt:lpstr>'MEMORIA CALCULO SERV COMPL'!Area_de_impressao</vt:lpstr>
      <vt:lpstr>ORÇAMENTO!Area_de_impressao</vt:lpstr>
      <vt:lpstr>TRANSP!Area_de_impressao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Engenharia02</dc:creator>
  <cp:lastModifiedBy>Aline Arantes Correa</cp:lastModifiedBy>
  <cp:lastPrinted>2023-08-15T20:20:11Z</cp:lastPrinted>
  <dcterms:created xsi:type="dcterms:W3CDTF">2018-07-13T17:26:53Z</dcterms:created>
  <dcterms:modified xsi:type="dcterms:W3CDTF">2023-08-15T20:21:34Z</dcterms:modified>
</cp:coreProperties>
</file>